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2からの統計書作成作業】\PDF出力用\"/>
    </mc:Choice>
  </mc:AlternateContent>
  <bookViews>
    <workbookView xWindow="4110" yWindow="405" windowWidth="7680" windowHeight="3180" tabRatio="691"/>
  </bookViews>
  <sheets>
    <sheet name="9-1" sheetId="24" r:id="rId1"/>
    <sheet name="9-2" sheetId="25" r:id="rId2"/>
    <sheet name="9-3" sheetId="26" r:id="rId3"/>
    <sheet name="9-4" sheetId="27" r:id="rId4"/>
    <sheet name="9-5" sheetId="28" r:id="rId5"/>
    <sheet name="9-6" sheetId="34" r:id="rId6"/>
    <sheet name="9-7" sheetId="33" r:id="rId7"/>
    <sheet name="9-8" sheetId="20" r:id="rId8"/>
    <sheet name="9-9" sheetId="9" r:id="rId9"/>
    <sheet name="9-10" sheetId="10" r:id="rId10"/>
    <sheet name="9-11" sheetId="11" r:id="rId11"/>
    <sheet name="133" sheetId="13" state="hidden" r:id="rId12"/>
    <sheet name="9-12" sheetId="14" r:id="rId13"/>
    <sheet name="9-13" sheetId="15" r:id="rId14"/>
    <sheet name="9-14" sheetId="16" r:id="rId15"/>
    <sheet name="9-15" sheetId="17" r:id="rId16"/>
  </sheets>
  <definedNames>
    <definedName name="_xlnm.Print_Area" localSheetId="11">'133'!$A$1:$Q$13</definedName>
    <definedName name="_xlnm.Print_Area" localSheetId="12">'9-12'!$A$1:$K$22</definedName>
    <definedName name="_xlnm.Print_Area" localSheetId="14">'9-14'!$A$1:$J$16</definedName>
    <definedName name="_xlnm.Print_Area" localSheetId="15">'9-15'!$A$1:$L$23</definedName>
    <definedName name="_xlnm.Print_Area" localSheetId="2">'9-3'!$A$1:$K$7</definedName>
    <definedName name="_xlnm.Print_Area" localSheetId="5">'9-6'!$A$1:$V$58</definedName>
    <definedName name="_xlnm.Print_Area" localSheetId="6">'9-7'!$A$1:$AA$60</definedName>
    <definedName name="_xlnm.Print_Area" localSheetId="8">'9-9'!$A$1:$M$54</definedName>
  </definedNames>
  <calcPr calcId="162913"/>
</workbook>
</file>

<file path=xl/calcChain.xml><?xml version="1.0" encoding="utf-8"?>
<calcChain xmlns="http://schemas.openxmlformats.org/spreadsheetml/2006/main">
  <c r="M59" i="20" l="1"/>
  <c r="S60" i="20"/>
  <c r="P60" i="20"/>
  <c r="O60" i="20"/>
  <c r="N60" i="20"/>
  <c r="I60" i="20"/>
  <c r="S59" i="20"/>
  <c r="P59" i="20"/>
  <c r="O59" i="20"/>
  <c r="N59" i="20"/>
  <c r="I59" i="20"/>
  <c r="Q60" i="20"/>
  <c r="Q59" i="20"/>
  <c r="I11" i="1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O9" i="20"/>
  <c r="P61" i="20"/>
  <c r="I9" i="20"/>
  <c r="G7" i="20"/>
  <c r="H57" i="20"/>
  <c r="E7" i="20"/>
  <c r="F29" i="20"/>
  <c r="G5" i="33"/>
  <c r="I10" i="20"/>
  <c r="Q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61" i="20"/>
  <c r="N9" i="20"/>
  <c r="T24" i="33"/>
  <c r="T5" i="33"/>
  <c r="AA16" i="33"/>
  <c r="AA7" i="33"/>
  <c r="T39" i="33"/>
  <c r="T43" i="33"/>
  <c r="T13" i="33"/>
  <c r="G36" i="33"/>
  <c r="G28" i="33"/>
  <c r="G16" i="33"/>
  <c r="G7" i="33"/>
  <c r="V17" i="34"/>
  <c r="V5" i="34"/>
  <c r="V9" i="34"/>
  <c r="P28" i="34"/>
  <c r="P22" i="34"/>
  <c r="H7" i="34"/>
  <c r="H5" i="34"/>
  <c r="I6" i="10"/>
  <c r="H5" i="25"/>
  <c r="H16" i="10"/>
  <c r="H11" i="10"/>
  <c r="H6" i="10"/>
  <c r="H5" i="10"/>
  <c r="G16" i="10"/>
  <c r="F16" i="10"/>
  <c r="E16" i="10"/>
  <c r="G11" i="10"/>
  <c r="F11" i="10"/>
  <c r="E11" i="10"/>
  <c r="G6" i="10"/>
  <c r="G5" i="10"/>
  <c r="F6" i="10"/>
  <c r="E6" i="10"/>
  <c r="E5" i="10"/>
  <c r="F5" i="10"/>
  <c r="N61" i="20"/>
  <c r="N58" i="20"/>
  <c r="N57" i="20"/>
  <c r="N56" i="20"/>
  <c r="N55" i="20"/>
  <c r="N54" i="20"/>
  <c r="N53" i="20"/>
  <c r="N52" i="20"/>
  <c r="N51" i="20"/>
  <c r="N50" i="20"/>
  <c r="N49" i="20"/>
  <c r="N48" i="20"/>
  <c r="Q48" i="20"/>
  <c r="N47" i="20"/>
  <c r="N46" i="20"/>
  <c r="N45" i="20"/>
  <c r="Q45" i="20"/>
  <c r="N44" i="20"/>
  <c r="N43" i="20"/>
  <c r="Q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Q19" i="20"/>
  <c r="N18" i="20"/>
  <c r="N17" i="20"/>
  <c r="N16" i="20"/>
  <c r="N15" i="20"/>
  <c r="Q15" i="20"/>
  <c r="N14" i="20"/>
  <c r="N13" i="20"/>
  <c r="Q13" i="20"/>
  <c r="N12" i="20"/>
  <c r="N11" i="20"/>
  <c r="N10" i="20"/>
  <c r="L7" i="20"/>
  <c r="M49" i="20"/>
  <c r="J7" i="20"/>
  <c r="K61" i="20"/>
  <c r="G26" i="28"/>
  <c r="G5" i="25"/>
  <c r="F5" i="25"/>
  <c r="E5" i="25"/>
  <c r="D5" i="25"/>
  <c r="F10" i="24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9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61" i="20"/>
  <c r="Q24" i="28"/>
  <c r="Q25" i="28"/>
  <c r="Q26" i="28"/>
  <c r="Q28" i="28"/>
  <c r="P24" i="28"/>
  <c r="P25" i="28"/>
  <c r="P26" i="28"/>
  <c r="P28" i="28"/>
  <c r="O24" i="28"/>
  <c r="O25" i="28"/>
  <c r="O26" i="28"/>
  <c r="O28" i="28"/>
  <c r="N24" i="28"/>
  <c r="N25" i="28"/>
  <c r="N26" i="28"/>
  <c r="N28" i="28"/>
  <c r="M24" i="28"/>
  <c r="M25" i="28"/>
  <c r="M26" i="28"/>
  <c r="M28" i="28"/>
  <c r="L24" i="28"/>
  <c r="L25" i="28"/>
  <c r="L26" i="28"/>
  <c r="L28" i="28"/>
  <c r="J28" i="28"/>
  <c r="J24" i="28"/>
  <c r="J25" i="28"/>
  <c r="J26" i="28"/>
  <c r="J23" i="28"/>
  <c r="K23" i="28"/>
  <c r="L23" i="28"/>
  <c r="M23" i="28"/>
  <c r="N23" i="28"/>
  <c r="O23" i="28"/>
  <c r="P23" i="28"/>
  <c r="Q23" i="28"/>
  <c r="I24" i="28"/>
  <c r="I25" i="28"/>
  <c r="I26" i="28"/>
  <c r="I28" i="28"/>
  <c r="I23" i="28"/>
  <c r="H24" i="28"/>
  <c r="H25" i="28"/>
  <c r="H26" i="28"/>
  <c r="H23" i="28"/>
  <c r="G24" i="28"/>
  <c r="G23" i="28"/>
  <c r="K26" i="28"/>
  <c r="G25" i="28"/>
  <c r="H28" i="28"/>
  <c r="G28" i="28"/>
  <c r="G10" i="24"/>
  <c r="Q56" i="20"/>
  <c r="I16" i="10"/>
  <c r="I5" i="10"/>
  <c r="G9" i="24"/>
  <c r="F9" i="24"/>
  <c r="O10" i="20"/>
  <c r="S9" i="20"/>
  <c r="H50" i="20"/>
  <c r="F10" i="20"/>
  <c r="Q18" i="20"/>
  <c r="F13" i="20"/>
  <c r="H10" i="20"/>
  <c r="F25" i="20"/>
  <c r="H31" i="20"/>
  <c r="K20" i="20"/>
  <c r="K9" i="20"/>
  <c r="K23" i="20"/>
  <c r="K51" i="20"/>
  <c r="K30" i="20"/>
  <c r="K44" i="20"/>
  <c r="F15" i="20"/>
  <c r="F36" i="20"/>
  <c r="F46" i="20"/>
  <c r="F51" i="20"/>
  <c r="F20" i="20"/>
  <c r="F31" i="20"/>
  <c r="K58" i="20"/>
  <c r="K35" i="20"/>
  <c r="K28" i="20"/>
  <c r="F56" i="20"/>
  <c r="F43" i="20"/>
  <c r="F28" i="20"/>
  <c r="F12" i="20"/>
  <c r="K41" i="20"/>
  <c r="K15" i="20"/>
  <c r="K12" i="20"/>
  <c r="F48" i="20"/>
  <c r="Q55" i="20"/>
  <c r="H22" i="20"/>
  <c r="H27" i="20"/>
  <c r="Q52" i="20"/>
  <c r="Q50" i="20"/>
  <c r="Q44" i="20"/>
  <c r="Q16" i="20"/>
  <c r="Q9" i="20"/>
  <c r="F23" i="20"/>
  <c r="F38" i="20"/>
  <c r="F54" i="20"/>
  <c r="K55" i="20"/>
  <c r="K43" i="20"/>
  <c r="K31" i="20"/>
  <c r="K16" i="20"/>
  <c r="K24" i="20"/>
  <c r="K11" i="20"/>
  <c r="F58" i="20"/>
  <c r="F55" i="20"/>
  <c r="F47" i="20"/>
  <c r="F39" i="20"/>
  <c r="F32" i="20"/>
  <c r="F24" i="20"/>
  <c r="F16" i="20"/>
  <c r="K57" i="20"/>
  <c r="K49" i="20"/>
  <c r="K34" i="20"/>
  <c r="K19" i="20"/>
  <c r="K27" i="20"/>
  <c r="K48" i="20"/>
  <c r="K40" i="20"/>
  <c r="F44" i="20"/>
  <c r="Q20" i="20"/>
  <c r="Q22" i="20"/>
  <c r="Q24" i="20"/>
  <c r="Q26" i="20"/>
  <c r="Q36" i="20"/>
  <c r="Q40" i="20"/>
  <c r="Q53" i="20"/>
  <c r="Q54" i="20"/>
  <c r="Q39" i="20"/>
  <c r="Q23" i="20"/>
  <c r="Q21" i="20"/>
  <c r="H32" i="20"/>
  <c r="H59" i="20"/>
  <c r="H60" i="20"/>
  <c r="H45" i="20"/>
  <c r="H9" i="20"/>
  <c r="H19" i="20"/>
  <c r="H42" i="20"/>
  <c r="H53" i="20"/>
  <c r="H24" i="20"/>
  <c r="K59" i="20"/>
  <c r="K60" i="20"/>
  <c r="F60" i="20"/>
  <c r="F59" i="20"/>
  <c r="Q61" i="20"/>
  <c r="Q11" i="20"/>
  <c r="H48" i="20"/>
  <c r="H61" i="20"/>
  <c r="H34" i="20"/>
  <c r="H11" i="20"/>
  <c r="H14" i="20"/>
  <c r="H23" i="20"/>
  <c r="H35" i="20"/>
  <c r="H46" i="20"/>
  <c r="H38" i="20"/>
  <c r="H49" i="20"/>
  <c r="H28" i="20"/>
  <c r="I7" i="20"/>
  <c r="Q27" i="20"/>
  <c r="Q38" i="20"/>
  <c r="Q34" i="20"/>
  <c r="Q49" i="20"/>
  <c r="Q47" i="20"/>
  <c r="H52" i="20"/>
  <c r="H41" i="20"/>
  <c r="H30" i="20"/>
  <c r="H18" i="20"/>
  <c r="H26" i="20"/>
  <c r="H15" i="20"/>
  <c r="M31" i="20"/>
  <c r="M20" i="20"/>
  <c r="H16" i="20"/>
  <c r="H12" i="20"/>
  <c r="H25" i="20"/>
  <c r="H21" i="20"/>
  <c r="H37" i="20"/>
  <c r="H33" i="20"/>
  <c r="H29" i="20"/>
  <c r="H44" i="20"/>
  <c r="H40" i="20"/>
  <c r="H58" i="20"/>
  <c r="H56" i="20"/>
  <c r="H55" i="20"/>
  <c r="H51" i="20"/>
  <c r="H47" i="20"/>
  <c r="H39" i="20"/>
  <c r="H36" i="20"/>
  <c r="H13" i="20"/>
  <c r="H54" i="20"/>
  <c r="H43" i="20"/>
  <c r="H20" i="20"/>
  <c r="H17" i="20"/>
  <c r="Q30" i="20"/>
  <c r="Q32" i="20"/>
  <c r="Q41" i="20"/>
  <c r="Q46" i="20"/>
  <c r="Q33" i="20"/>
  <c r="Q31" i="20"/>
  <c r="Q14" i="20"/>
  <c r="Q51" i="20"/>
  <c r="Q28" i="20"/>
  <c r="Q25" i="20"/>
  <c r="Q17" i="20"/>
  <c r="K38" i="20"/>
  <c r="K42" i="20"/>
  <c r="K46" i="20"/>
  <c r="K50" i="20"/>
  <c r="K14" i="20"/>
  <c r="K25" i="20"/>
  <c r="K21" i="20"/>
  <c r="K17" i="20"/>
  <c r="K36" i="20"/>
  <c r="K32" i="20"/>
  <c r="K52" i="20"/>
  <c r="K45" i="20"/>
  <c r="K54" i="20"/>
  <c r="K10" i="20"/>
  <c r="K26" i="20"/>
  <c r="K22" i="20"/>
  <c r="K18" i="20"/>
  <c r="K29" i="20"/>
  <c r="K33" i="20"/>
  <c r="K37" i="20"/>
  <c r="K47" i="20"/>
  <c r="K39" i="20"/>
  <c r="K56" i="20"/>
  <c r="Q58" i="20"/>
  <c r="Q42" i="20"/>
  <c r="Q37" i="20"/>
  <c r="Q35" i="20"/>
  <c r="Q29" i="20"/>
  <c r="Q12" i="20"/>
  <c r="F40" i="20"/>
  <c r="F21" i="20"/>
  <c r="F52" i="20"/>
  <c r="F33" i="20"/>
  <c r="F17" i="20"/>
  <c r="O7" i="20"/>
  <c r="F61" i="20"/>
  <c r="F14" i="20"/>
  <c r="F18" i="20"/>
  <c r="F22" i="20"/>
  <c r="F26" i="20"/>
  <c r="F30" i="20"/>
  <c r="F34" i="20"/>
  <c r="F37" i="20"/>
  <c r="F41" i="20"/>
  <c r="F45" i="20"/>
  <c r="F49" i="20"/>
  <c r="F53" i="20"/>
  <c r="F57" i="20"/>
  <c r="F9" i="20"/>
  <c r="F50" i="20"/>
  <c r="F42" i="20"/>
  <c r="F35" i="20"/>
  <c r="F27" i="20"/>
  <c r="F19" i="20"/>
  <c r="F11" i="20"/>
  <c r="Q57" i="20"/>
  <c r="M47" i="20"/>
  <c r="M10" i="20"/>
  <c r="M34" i="20"/>
  <c r="M43" i="20"/>
  <c r="M46" i="20"/>
  <c r="M18" i="20"/>
  <c r="M11" i="20"/>
  <c r="M26" i="20"/>
  <c r="M42" i="20"/>
  <c r="M53" i="20"/>
  <c r="M13" i="20"/>
  <c r="M52" i="20"/>
  <c r="M41" i="20"/>
  <c r="M25" i="20"/>
  <c r="M15" i="20"/>
  <c r="M23" i="20"/>
  <c r="M30" i="20"/>
  <c r="M40" i="20"/>
  <c r="M44" i="20"/>
  <c r="M51" i="20"/>
  <c r="M27" i="20"/>
  <c r="P7" i="20"/>
  <c r="N7" i="20"/>
  <c r="M57" i="20"/>
  <c r="M35" i="20"/>
  <c r="M22" i="20"/>
  <c r="Q7" i="20"/>
  <c r="H7" i="20"/>
  <c r="M7" i="20"/>
</calcChain>
</file>

<file path=xl/sharedStrings.xml><?xml version="1.0" encoding="utf-8"?>
<sst xmlns="http://schemas.openxmlformats.org/spreadsheetml/2006/main" count="752" uniqueCount="481">
  <si>
    <t>総数</t>
    <rPh sb="0" eb="2">
      <t>ソウスウ</t>
    </rPh>
    <phoneticPr fontId="1"/>
  </si>
  <si>
    <t>平成</t>
    <rPh sb="0" eb="2">
      <t>ヘイセイ</t>
    </rPh>
    <phoneticPr fontId="1"/>
  </si>
  <si>
    <t>区分</t>
    <rPh sb="0" eb="2">
      <t>クブン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</si>
  <si>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</si>
  <si>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</si>
  <si>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</si>
  <si>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被けん引</t>
    <rPh sb="0" eb="1">
      <t>ヒ</t>
    </rPh>
    <rPh sb="1" eb="4">
      <t>ケンイン</t>
    </rPh>
    <phoneticPr fontId="1"/>
  </si>
  <si>
    <t>乗合（バス）</t>
    <rPh sb="0" eb="2">
      <t>ノリアイ</t>
    </rPh>
    <phoneticPr fontId="1"/>
  </si>
  <si>
    <t>乗用</t>
    <rPh sb="0" eb="2">
      <t>ジョウヨウ</t>
    </rPh>
    <phoneticPr fontId="1"/>
  </si>
  <si>
    <t>小型二輪</t>
    <rPh sb="0" eb="2">
      <t>コガタ</t>
    </rPh>
    <rPh sb="2" eb="4">
      <t>ニリン</t>
    </rPh>
    <phoneticPr fontId="1"/>
  </si>
  <si>
    <t>軽自動車</t>
    <rPh sb="0" eb="4">
      <t>ケイジドウシャ</t>
    </rPh>
    <phoneticPr fontId="1"/>
  </si>
  <si>
    <t>貨物用</t>
    <rPh sb="0" eb="3">
      <t>カモツヨウ</t>
    </rPh>
    <phoneticPr fontId="1"/>
  </si>
  <si>
    <t>二輪</t>
    <rPh sb="0" eb="2">
      <t>ニリン</t>
    </rPh>
    <phoneticPr fontId="1"/>
  </si>
  <si>
    <t>年度(ｲﾝﾀｰﾁｪﾝｼﾞ)</t>
    <rPh sb="0" eb="2">
      <t>ネンド</t>
    </rPh>
    <phoneticPr fontId="1"/>
  </si>
  <si>
    <t>防府東</t>
    <rPh sb="0" eb="2">
      <t>ホウフ</t>
    </rPh>
    <rPh sb="2" eb="3">
      <t>ヒガシ</t>
    </rPh>
    <phoneticPr fontId="1"/>
  </si>
  <si>
    <t>防府西</t>
    <rPh sb="0" eb="2">
      <t>ホウフ</t>
    </rPh>
    <rPh sb="2" eb="3">
      <t>ニシ</t>
    </rPh>
    <phoneticPr fontId="1"/>
  </si>
  <si>
    <t>軽自動車等</t>
    <rPh sb="0" eb="4">
      <t>ケイジドウシャ</t>
    </rPh>
    <rPh sb="4" eb="5">
      <t>ナド</t>
    </rPh>
    <phoneticPr fontId="1"/>
  </si>
  <si>
    <t>普通車</t>
    <rPh sb="0" eb="3">
      <t>フツウシャ</t>
    </rPh>
    <phoneticPr fontId="1"/>
  </si>
  <si>
    <t>中型車</t>
    <rPh sb="0" eb="2">
      <t>チュウガタ</t>
    </rPh>
    <rPh sb="2" eb="3">
      <t>シャ</t>
    </rPh>
    <phoneticPr fontId="1"/>
  </si>
  <si>
    <t>大型車</t>
    <rPh sb="0" eb="3">
      <t>オオガタシャ</t>
    </rPh>
    <phoneticPr fontId="1"/>
  </si>
  <si>
    <t>特大車</t>
    <rPh sb="0" eb="2">
      <t>トクダイ</t>
    </rPh>
    <rPh sb="2" eb="3">
      <t>シャ</t>
    </rPh>
    <phoneticPr fontId="1"/>
  </si>
  <si>
    <t>（単位：台）</t>
    <rPh sb="1" eb="3">
      <t>タンイ</t>
    </rPh>
    <rPh sb="4" eb="5">
      <t>ダイ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</si>
  <si>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</si>
  <si>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</si>
  <si>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（単位：1000ｔ）</t>
    <rPh sb="1" eb="3">
      <t>タンイ</t>
    </rPh>
    <phoneticPr fontId="1"/>
  </si>
  <si>
    <t>　資料：中国運輸局・山口県統計年鑑</t>
    <rPh sb="1" eb="3">
      <t>シリョウ</t>
    </rPh>
    <rPh sb="4" eb="6">
      <t>チュウゴク</t>
    </rPh>
    <rPh sb="6" eb="8">
      <t>ウンユ</t>
    </rPh>
    <rPh sb="8" eb="9">
      <t>キョク</t>
    </rPh>
    <rPh sb="10" eb="13">
      <t>ヤマグチケン</t>
    </rPh>
    <rPh sb="13" eb="17">
      <t>トウケイネンカン</t>
    </rPh>
    <phoneticPr fontId="1"/>
  </si>
  <si>
    <t>年度末</t>
    <rPh sb="0" eb="3">
      <t>ネンドマツ</t>
    </rPh>
    <phoneticPr fontId="1"/>
  </si>
  <si>
    <t>山口県</t>
    <rPh sb="0" eb="3">
      <t>ヤマグチケン</t>
    </rPh>
    <phoneticPr fontId="1"/>
  </si>
  <si>
    <t>山口市</t>
    <rPh sb="0" eb="3">
      <t>ヤマグチシ</t>
    </rPh>
    <phoneticPr fontId="1"/>
  </si>
  <si>
    <t>　資料：</t>
    <rPh sb="1" eb="3">
      <t>シリョウ</t>
    </rPh>
    <phoneticPr fontId="1"/>
  </si>
  <si>
    <t>平成</t>
  </si>
  <si>
    <t>スペイン</t>
  </si>
  <si>
    <t>カナダ</t>
  </si>
  <si>
    <t>アメリカ</t>
  </si>
  <si>
    <t>メキシコ</t>
  </si>
  <si>
    <t>ブラジル</t>
  </si>
  <si>
    <t>デンマーク</t>
  </si>
  <si>
    <t>イギリス</t>
  </si>
  <si>
    <t>アイルランド</t>
  </si>
  <si>
    <t>オランダ</t>
  </si>
  <si>
    <t>ベルギー</t>
  </si>
  <si>
    <t>フランス</t>
  </si>
  <si>
    <t>ドイツ</t>
  </si>
  <si>
    <t>イタリア</t>
  </si>
  <si>
    <t>ノルウェー</t>
  </si>
  <si>
    <t>スイス</t>
  </si>
  <si>
    <t>スウェーデン</t>
  </si>
  <si>
    <t>フィンランド</t>
  </si>
  <si>
    <t>オーストリア</t>
  </si>
  <si>
    <t>イスラエル</t>
  </si>
  <si>
    <t>大韓民国</t>
  </si>
  <si>
    <t>台湾</t>
  </si>
  <si>
    <t>タイ</t>
  </si>
  <si>
    <t>フィリピン</t>
  </si>
  <si>
    <t>南アフリカ</t>
  </si>
  <si>
    <t>オーストラリア</t>
  </si>
  <si>
    <t>中華人民共和国</t>
  </si>
  <si>
    <t>チェコ</t>
  </si>
  <si>
    <t>品名</t>
    <rPh sb="0" eb="2">
      <t>ヒンメイ</t>
    </rPh>
    <phoneticPr fontId="1"/>
  </si>
  <si>
    <t>数量単位</t>
    <rPh sb="0" eb="2">
      <t>スウリョウ</t>
    </rPh>
    <rPh sb="2" eb="4">
      <t>タンイ</t>
    </rPh>
    <phoneticPr fontId="1"/>
  </si>
  <si>
    <t>数量</t>
    <rPh sb="0" eb="2">
      <t>スウリョウ</t>
    </rPh>
    <phoneticPr fontId="1"/>
  </si>
  <si>
    <t>価額</t>
    <rPh sb="0" eb="2">
      <t>カガク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</si>
  <si>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</si>
  <si>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</si>
  <si>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</si>
  <si>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</si>
  <si>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</si>
  <si>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トリアツカイ</t>
    </rPh>
    <rPh sb="4" eb="5">
      <t>ヒン</t>
    </rPh>
    <phoneticPr fontId="1"/>
  </si>
  <si>
    <t>MT</t>
    <phoneticPr fontId="1"/>
  </si>
  <si>
    <t>内）</t>
    <rPh sb="0" eb="1">
      <t>ウチ</t>
    </rPh>
    <phoneticPr fontId="1"/>
  </si>
  <si>
    <t>有機化合物</t>
  </si>
  <si>
    <t>プラスチック</t>
  </si>
  <si>
    <t>一般機械</t>
  </si>
  <si>
    <t>輸送用機器</t>
  </si>
  <si>
    <t>自動車</t>
  </si>
  <si>
    <t>乗用車</t>
  </si>
  <si>
    <t>自動車の部分品</t>
  </si>
  <si>
    <t>（１）輸出</t>
    <rPh sb="3" eb="5">
      <t>ユシュツ</t>
    </rPh>
    <phoneticPr fontId="1"/>
  </si>
  <si>
    <t>（２）輸入</t>
    <rPh sb="3" eb="5">
      <t>ユニュウ</t>
    </rPh>
    <phoneticPr fontId="1"/>
  </si>
  <si>
    <t>糖みつ</t>
    <rPh sb="0" eb="1">
      <t>サトウ</t>
    </rPh>
    <phoneticPr fontId="1"/>
  </si>
  <si>
    <t>消毒剤・殺虫剤及び殺菌剤類</t>
    <rPh sb="0" eb="3">
      <t>ショウドクザイ</t>
    </rPh>
    <rPh sb="4" eb="7">
      <t>サッチュウザイ</t>
    </rPh>
    <rPh sb="7" eb="8">
      <t>オヨ</t>
    </rPh>
    <rPh sb="9" eb="12">
      <t>サッキンザイ</t>
    </rPh>
    <rPh sb="12" eb="13">
      <t>ルイ</t>
    </rPh>
    <phoneticPr fontId="1"/>
  </si>
  <si>
    <t>電気機器</t>
    <rPh sb="0" eb="2">
      <t>デンキ</t>
    </rPh>
    <rPh sb="2" eb="4">
      <t>キキ</t>
    </rPh>
    <phoneticPr fontId="1"/>
  </si>
  <si>
    <t>自動車の部分品</t>
    <rPh sb="0" eb="3">
      <t>ジドウシャ</t>
    </rPh>
    <rPh sb="4" eb="6">
      <t>ブブン</t>
    </rPh>
    <rPh sb="6" eb="7">
      <t>ヒン</t>
    </rPh>
    <phoneticPr fontId="1"/>
  </si>
  <si>
    <t>家具</t>
    <rPh sb="0" eb="2">
      <t>カグ</t>
    </rPh>
    <phoneticPr fontId="1"/>
  </si>
  <si>
    <t>(1)　移　　　出</t>
  </si>
  <si>
    <t>品種</t>
  </si>
  <si>
    <t>総数</t>
  </si>
  <si>
    <t>(2) 移　　　入</t>
  </si>
  <si>
    <t>水産品</t>
  </si>
  <si>
    <t>品目</t>
    <rPh sb="0" eb="2">
      <t>ヒンモク</t>
    </rPh>
    <phoneticPr fontId="1"/>
  </si>
  <si>
    <t>防府東</t>
  </si>
  <si>
    <t>防府西</t>
  </si>
  <si>
    <t>総            数</t>
    <rPh sb="0" eb="1">
      <t>フサ</t>
    </rPh>
    <rPh sb="13" eb="14">
      <t>カズ</t>
    </rPh>
    <phoneticPr fontId="1"/>
  </si>
  <si>
    <t>総                数</t>
    <rPh sb="0" eb="1">
      <t>フサ</t>
    </rPh>
    <rPh sb="17" eb="18">
      <t>カズ</t>
    </rPh>
    <phoneticPr fontId="1"/>
  </si>
  <si>
    <t>野島航路船舶三田尻中関港乗降人員</t>
    <rPh sb="0" eb="2">
      <t>ノシマ</t>
    </rPh>
    <rPh sb="2" eb="4">
      <t>コウロ</t>
    </rPh>
    <rPh sb="4" eb="6">
      <t>センパク</t>
    </rPh>
    <rPh sb="6" eb="9">
      <t>ミタジリ</t>
    </rPh>
    <rPh sb="9" eb="10">
      <t>ナカ</t>
    </rPh>
    <rPh sb="10" eb="11">
      <t>セキ</t>
    </rPh>
    <rPh sb="11" eb="12">
      <t>ミナト</t>
    </rPh>
    <rPh sb="12" eb="14">
      <t>ジョウコウ</t>
    </rPh>
    <rPh sb="14" eb="16">
      <t>ジンイン</t>
    </rPh>
    <phoneticPr fontId="1"/>
  </si>
  <si>
    <t>総数</t>
    <rPh sb="0" eb="2">
      <t>ソウスウ</t>
    </rPh>
    <phoneticPr fontId="1"/>
  </si>
  <si>
    <t>総額</t>
    <rPh sb="0" eb="2">
      <t>ソウガク</t>
    </rPh>
    <phoneticPr fontId="1"/>
  </si>
  <si>
    <t>種類別自動車保有台数</t>
    <rPh sb="0" eb="3">
      <t>シュルイベツ</t>
    </rPh>
    <rPh sb="3" eb="6">
      <t>ジドウシャ</t>
    </rPh>
    <rPh sb="6" eb="8">
      <t>ホユウ</t>
    </rPh>
    <rPh sb="8" eb="10">
      <t>ダイスウ</t>
    </rPh>
    <phoneticPr fontId="1"/>
  </si>
  <si>
    <t>事業者数</t>
    <rPh sb="0" eb="3">
      <t>ジギョウシャ</t>
    </rPh>
    <rPh sb="3" eb="4">
      <t>スウ</t>
    </rPh>
    <phoneticPr fontId="1"/>
  </si>
  <si>
    <t>車両数</t>
    <rPh sb="0" eb="2">
      <t>シャリョウ</t>
    </rPh>
    <rPh sb="2" eb="3">
      <t>スウ</t>
    </rPh>
    <phoneticPr fontId="1"/>
  </si>
  <si>
    <t>小包郵便物の取り扱い状況</t>
    <rPh sb="0" eb="2">
      <t>コヅツミ</t>
    </rPh>
    <rPh sb="2" eb="5">
      <t>ユウビンブツ</t>
    </rPh>
    <rPh sb="6" eb="9">
      <t>トリアツカ</t>
    </rPh>
    <rPh sb="10" eb="12">
      <t>ジョウキョウ</t>
    </rPh>
    <phoneticPr fontId="1"/>
  </si>
  <si>
    <t>山陽自動車道の利用状況</t>
    <rPh sb="0" eb="2">
      <t>サンヨウ</t>
    </rPh>
    <rPh sb="2" eb="6">
      <t>ジドウシャドウ</t>
    </rPh>
    <rPh sb="7" eb="9">
      <t>リヨウ</t>
    </rPh>
    <rPh sb="9" eb="11">
      <t>ジョウキョウ</t>
    </rPh>
    <phoneticPr fontId="1"/>
  </si>
  <si>
    <t>港湾運送事業の船舶積卸し実績</t>
    <rPh sb="0" eb="2">
      <t>コウワン</t>
    </rPh>
    <rPh sb="2" eb="4">
      <t>ウンソウ</t>
    </rPh>
    <rPh sb="4" eb="6">
      <t>ジギョウ</t>
    </rPh>
    <rPh sb="7" eb="9">
      <t>センパク</t>
    </rPh>
    <rPh sb="9" eb="10">
      <t>ツミオ</t>
    </rPh>
    <rPh sb="10" eb="11">
      <t>オロシ</t>
    </rPh>
    <rPh sb="12" eb="14">
      <t>ジッセキ</t>
    </rPh>
    <phoneticPr fontId="1"/>
  </si>
  <si>
    <t>防府市</t>
    <rPh sb="0" eb="3">
      <t>ホウフシ</t>
    </rPh>
    <phoneticPr fontId="1"/>
  </si>
  <si>
    <t>ＩＳＤＮ回線</t>
    <rPh sb="4" eb="6">
      <t>カイセン</t>
    </rPh>
    <phoneticPr fontId="1"/>
  </si>
  <si>
    <t>年度</t>
    <rPh sb="0" eb="2">
      <t>ネンド</t>
    </rPh>
    <phoneticPr fontId="1"/>
  </si>
  <si>
    <t>乗車人員</t>
    <rPh sb="0" eb="2">
      <t>ジョウシャ</t>
    </rPh>
    <rPh sb="2" eb="3">
      <t>ヒト</t>
    </rPh>
    <rPh sb="3" eb="4">
      <t>イン</t>
    </rPh>
    <phoneticPr fontId="1"/>
  </si>
  <si>
    <t>一日平均</t>
    <rPh sb="0" eb="2">
      <t>イチニチ</t>
    </rPh>
    <rPh sb="2" eb="4">
      <t>ヘイキン</t>
    </rPh>
    <phoneticPr fontId="1"/>
  </si>
  <si>
    <t>乗車人員</t>
    <rPh sb="0" eb="2">
      <t>ジョウシャ</t>
    </rPh>
    <rPh sb="2" eb="4">
      <t>ジンイン</t>
    </rPh>
    <phoneticPr fontId="1"/>
  </si>
  <si>
    <t>富海駅</t>
    <rPh sb="0" eb="2">
      <t>トノミ</t>
    </rPh>
    <rPh sb="2" eb="3">
      <t>エキ</t>
    </rPh>
    <phoneticPr fontId="1"/>
  </si>
  <si>
    <t>防府駅</t>
    <rPh sb="0" eb="2">
      <t>ホウフ</t>
    </rPh>
    <rPh sb="2" eb="3">
      <t>エキ</t>
    </rPh>
    <phoneticPr fontId="1"/>
  </si>
  <si>
    <t>大道駅</t>
    <rPh sb="0" eb="2">
      <t>ダイドウ</t>
    </rPh>
    <rPh sb="2" eb="3">
      <t>エキ</t>
    </rPh>
    <phoneticPr fontId="1"/>
  </si>
  <si>
    <t>（単位：GT）</t>
    <rPh sb="1" eb="3">
      <t>タンイ</t>
    </rPh>
    <phoneticPr fontId="1"/>
  </si>
  <si>
    <t>年次</t>
    <rPh sb="0" eb="2">
      <t>ネンジ</t>
    </rPh>
    <phoneticPr fontId="1"/>
  </si>
  <si>
    <t>5GT以上～500GT未満</t>
    <rPh sb="3" eb="5">
      <t>イジョウ</t>
    </rPh>
    <rPh sb="11" eb="13">
      <t>ミマン</t>
    </rPh>
    <phoneticPr fontId="1"/>
  </si>
  <si>
    <t>500～1000</t>
    <phoneticPr fontId="1"/>
  </si>
  <si>
    <t>1000～3000</t>
    <phoneticPr fontId="1"/>
  </si>
  <si>
    <t>3000～6000</t>
    <phoneticPr fontId="1"/>
  </si>
  <si>
    <t>6000～10000</t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</si>
  <si>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</si>
  <si>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</si>
  <si>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</si>
  <si>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</si>
  <si>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</si>
  <si>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</si>
  <si>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2">
      <t>リンサン</t>
    </rPh>
    <rPh sb="2" eb="3">
      <t>ヒン</t>
    </rPh>
    <phoneticPr fontId="1"/>
  </si>
  <si>
    <t>鉱産品</t>
    <rPh sb="0" eb="2">
      <t>コウサン</t>
    </rPh>
    <rPh sb="2" eb="3">
      <t>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</si>
  <si>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</si>
  <si>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2">
      <t>カガク</t>
    </rPh>
    <rPh sb="2" eb="5">
      <t>コウギョウヒン</t>
    </rPh>
    <phoneticPr fontId="1"/>
  </si>
  <si>
    <t>軽工業品</t>
    <rPh sb="0" eb="4">
      <t>ケイコウギョウヒン</t>
    </rPh>
    <phoneticPr fontId="1"/>
  </si>
  <si>
    <t>雑工業品</t>
    <rPh sb="0" eb="1">
      <t>ザツ</t>
    </rPh>
    <rPh sb="1" eb="4">
      <t>コウギョウヒン</t>
    </rPh>
    <phoneticPr fontId="1"/>
  </si>
  <si>
    <t>特殊品</t>
    <rPh sb="0" eb="2">
      <t>トクシュ</t>
    </rPh>
    <rPh sb="2" eb="3">
      <t>ヒン</t>
    </rPh>
    <phoneticPr fontId="1"/>
  </si>
  <si>
    <t>分類不能のもの</t>
    <rPh sb="0" eb="2">
      <t>ブンルイ</t>
    </rPh>
    <rPh sb="2" eb="4">
      <t>フノウ</t>
    </rPh>
    <phoneticPr fontId="1"/>
  </si>
  <si>
    <t>輸 　移 　出</t>
    <rPh sb="0" eb="1">
      <t>ユ</t>
    </rPh>
    <rPh sb="3" eb="4">
      <t>ウツリ</t>
    </rPh>
    <rPh sb="6" eb="7">
      <t>デ</t>
    </rPh>
    <phoneticPr fontId="1"/>
  </si>
  <si>
    <t>輸 　移 　入</t>
    <rPh sb="0" eb="1">
      <t>ユ</t>
    </rPh>
    <rPh sb="3" eb="4">
      <t>イシュツ</t>
    </rPh>
    <rPh sb="6" eb="7">
      <t>イ</t>
    </rPh>
    <phoneticPr fontId="1"/>
  </si>
  <si>
    <t>合 　 　　計</t>
    <rPh sb="0" eb="1">
      <t>ゴウ</t>
    </rPh>
    <rPh sb="6" eb="7">
      <t>ケイ</t>
    </rPh>
    <phoneticPr fontId="1"/>
  </si>
  <si>
    <t>金属製品</t>
    <rPh sb="0" eb="2">
      <t>キンゾク</t>
    </rPh>
    <rPh sb="2" eb="4">
      <t>セイヒン</t>
    </rPh>
    <phoneticPr fontId="1"/>
  </si>
  <si>
    <t>山口</t>
    <rPh sb="0" eb="2">
      <t>ヤマグチ</t>
    </rPh>
    <phoneticPr fontId="1"/>
  </si>
  <si>
    <t>兵庫</t>
    <rPh sb="0" eb="2">
      <t>ヒョウゴ</t>
    </rPh>
    <phoneticPr fontId="1"/>
  </si>
  <si>
    <t>神戸</t>
    <rPh sb="0" eb="2">
      <t>コウベ</t>
    </rPh>
    <phoneticPr fontId="1"/>
  </si>
  <si>
    <t>広島</t>
    <rPh sb="0" eb="2">
      <t>ヒロシマ</t>
    </rPh>
    <phoneticPr fontId="1"/>
  </si>
  <si>
    <t>徳山下松</t>
    <rPh sb="0" eb="2">
      <t>トクヤマ</t>
    </rPh>
    <rPh sb="2" eb="4">
      <t>クダマツ</t>
    </rPh>
    <phoneticPr fontId="1"/>
  </si>
  <si>
    <t>区分</t>
    <rPh sb="0" eb="2">
      <t>クブン</t>
    </rPh>
    <phoneticPr fontId="1"/>
  </si>
  <si>
    <t>１車当たり人口</t>
    <rPh sb="0" eb="1">
      <t>イッシャ</t>
    </rPh>
    <rPh sb="1" eb="2">
      <t>クルマ</t>
    </rPh>
    <rPh sb="2" eb="3">
      <t>アタ</t>
    </rPh>
    <rPh sb="5" eb="7">
      <t>ジンコウ</t>
    </rPh>
    <phoneticPr fontId="1"/>
  </si>
  <si>
    <t>延実在車両数</t>
    <rPh sb="0" eb="1">
      <t>エンチョウ</t>
    </rPh>
    <rPh sb="1" eb="2">
      <t>ジツ</t>
    </rPh>
    <rPh sb="2" eb="3">
      <t>ザイコ</t>
    </rPh>
    <rPh sb="3" eb="5">
      <t>シャリョウ</t>
    </rPh>
    <rPh sb="5" eb="6">
      <t>スウ</t>
    </rPh>
    <phoneticPr fontId="1"/>
  </si>
  <si>
    <t>延実働車両数</t>
    <rPh sb="0" eb="1">
      <t>エンチョウ</t>
    </rPh>
    <rPh sb="1" eb="3">
      <t>ジツドウ</t>
    </rPh>
    <rPh sb="3" eb="5">
      <t>シャリョウ</t>
    </rPh>
    <rPh sb="5" eb="6">
      <t>スウ</t>
    </rPh>
    <phoneticPr fontId="1"/>
  </si>
  <si>
    <t>実働率</t>
    <rPh sb="0" eb="2">
      <t>ジツドウ</t>
    </rPh>
    <rPh sb="2" eb="3">
      <t>リツ</t>
    </rPh>
    <phoneticPr fontId="1"/>
  </si>
  <si>
    <t>総走行キロ</t>
    <rPh sb="0" eb="1">
      <t>ソウ</t>
    </rPh>
    <rPh sb="1" eb="3">
      <t>ソウコウ</t>
    </rPh>
    <phoneticPr fontId="1"/>
  </si>
  <si>
    <t>実車キロ</t>
    <rPh sb="0" eb="1">
      <t>ジッシャ</t>
    </rPh>
    <rPh sb="1" eb="2">
      <t>クルマ</t>
    </rPh>
    <phoneticPr fontId="1"/>
  </si>
  <si>
    <t>実車率</t>
    <rPh sb="0" eb="1">
      <t>ジッシャ</t>
    </rPh>
    <rPh sb="1" eb="2">
      <t>クルマ</t>
    </rPh>
    <rPh sb="2" eb="3">
      <t>リツ</t>
    </rPh>
    <phoneticPr fontId="1"/>
  </si>
  <si>
    <t>輸送回数</t>
    <rPh sb="0" eb="2">
      <t>ユソウ</t>
    </rPh>
    <rPh sb="2" eb="4">
      <t>カイスウ</t>
    </rPh>
    <phoneticPr fontId="1"/>
  </si>
  <si>
    <t>輸送人員</t>
    <rPh sb="0" eb="2">
      <t>ユソウ</t>
    </rPh>
    <rPh sb="2" eb="4">
      <t>ジンイン</t>
    </rPh>
    <phoneticPr fontId="1"/>
  </si>
  <si>
    <t>旅客収入</t>
    <rPh sb="0" eb="2">
      <t>リョキャク</t>
    </rPh>
    <rPh sb="2" eb="4">
      <t>シュウニュウ</t>
    </rPh>
    <phoneticPr fontId="1"/>
  </si>
  <si>
    <t>１日１車当たり実車キロ</t>
    <rPh sb="1" eb="2">
      <t>ニチ</t>
    </rPh>
    <rPh sb="3" eb="4">
      <t>クルマ</t>
    </rPh>
    <rPh sb="4" eb="5">
      <t>ア</t>
    </rPh>
    <rPh sb="7" eb="8">
      <t>ジツ</t>
    </rPh>
    <rPh sb="8" eb="9">
      <t>クルマ</t>
    </rPh>
    <phoneticPr fontId="1"/>
  </si>
  <si>
    <t>１日１車当たり旅客収入</t>
    <rPh sb="1" eb="2">
      <t>ニチ</t>
    </rPh>
    <rPh sb="3" eb="4">
      <t>クルマ</t>
    </rPh>
    <rPh sb="4" eb="5">
      <t>ア</t>
    </rPh>
    <rPh sb="7" eb="9">
      <t>リョキャク</t>
    </rPh>
    <rPh sb="9" eb="11">
      <t>シュウニュウ</t>
    </rPh>
    <phoneticPr fontId="1"/>
  </si>
  <si>
    <t>(円)</t>
    <rPh sb="1" eb="2">
      <t>エン</t>
    </rPh>
    <phoneticPr fontId="1"/>
  </si>
  <si>
    <t>走行１キロ当たり収入</t>
    <rPh sb="0" eb="2">
      <t>ソウコウ</t>
    </rPh>
    <rPh sb="5" eb="6">
      <t>ア</t>
    </rPh>
    <rPh sb="8" eb="10">
      <t>シュウニュウ</t>
    </rPh>
    <phoneticPr fontId="1"/>
  </si>
  <si>
    <t>完成自動車</t>
    <rPh sb="0" eb="2">
      <t>カンセイ</t>
    </rPh>
    <rPh sb="2" eb="5">
      <t>ジドウシャ</t>
    </rPh>
    <phoneticPr fontId="1"/>
  </si>
  <si>
    <t>自動車部品</t>
    <rPh sb="0" eb="3">
      <t>ジドウシャ</t>
    </rPh>
    <rPh sb="3" eb="5">
      <t>ブヒン</t>
    </rPh>
    <phoneticPr fontId="1"/>
  </si>
  <si>
    <t>砂利・砂</t>
    <rPh sb="0" eb="2">
      <t>ジャリ</t>
    </rPh>
    <rPh sb="3" eb="4">
      <t>スナ</t>
    </rPh>
    <phoneticPr fontId="1"/>
  </si>
  <si>
    <t>(1) 輸　　　出</t>
  </si>
  <si>
    <t>(2) 輸　　　入</t>
  </si>
  <si>
    <t>仕向国</t>
  </si>
  <si>
    <t>シンガポール</t>
  </si>
  <si>
    <t>ニュージーランド</t>
  </si>
  <si>
    <t>自動車部品</t>
  </si>
  <si>
    <t>（単位：千円）</t>
  </si>
  <si>
    <t>国（地域）名</t>
  </si>
  <si>
    <t>輸出前年比</t>
  </si>
  <si>
    <t>輸入前年比</t>
  </si>
  <si>
    <t>総額前年比</t>
  </si>
  <si>
    <t>（再掲）</t>
  </si>
  <si>
    <t>輸出金額</t>
  </si>
  <si>
    <t>輸入金額</t>
  </si>
  <si>
    <t>貿易総額</t>
  </si>
  <si>
    <t>Ａ／Ｃ</t>
  </si>
  <si>
    <t>Ｂ／Ｄ</t>
  </si>
  <si>
    <t>A+B/C+D</t>
  </si>
  <si>
    <t>Ａ</t>
  </si>
  <si>
    <t>構成比</t>
  </si>
  <si>
    <t>Ｂ</t>
  </si>
  <si>
    <t>Ａ＋Ｂ</t>
  </si>
  <si>
    <t>（％）</t>
  </si>
  <si>
    <t>国名</t>
  </si>
  <si>
    <t>機械類及び輸送機器類</t>
    <rPh sb="0" eb="3">
      <t>キカイルイ</t>
    </rPh>
    <rPh sb="3" eb="4">
      <t>オヨ</t>
    </rPh>
    <rPh sb="5" eb="7">
      <t>ユソウヨウ</t>
    </rPh>
    <rPh sb="7" eb="10">
      <t>キキルイ</t>
    </rPh>
    <phoneticPr fontId="1"/>
  </si>
  <si>
    <t>山口県港湾課・山口県統計年鑑　　注）大型船繋船岸は水深4.5メートル以上、小型船繋船岸は水深4.5メートル未満で、延長は延べ数である。繋船岸は公共部分のみで専用は除く。</t>
    <rPh sb="69" eb="70">
      <t>キシ</t>
    </rPh>
    <phoneticPr fontId="1"/>
  </si>
  <si>
    <t>　資料：山口県港湾課・山口県統計年鑑</t>
    <rPh sb="1" eb="3">
      <t>シリョウ</t>
    </rPh>
    <phoneticPr fontId="1"/>
  </si>
  <si>
    <t>年    次</t>
    <rPh sb="0" eb="1">
      <t>トシ</t>
    </rPh>
    <rPh sb="5" eb="6">
      <t>ツギ</t>
    </rPh>
    <phoneticPr fontId="1"/>
  </si>
  <si>
    <t>　資料：国土交通省「港湾統計（年報）」</t>
    <rPh sb="1" eb="3">
      <t>シリョウ</t>
    </rPh>
    <phoneticPr fontId="1"/>
  </si>
  <si>
    <t>年度末</t>
    <rPh sb="0" eb="3">
      <t>ネンドマツ</t>
    </rPh>
    <phoneticPr fontId="1"/>
  </si>
  <si>
    <t>西日本電信電話（株）山口支店・山口県統計年鑑　　</t>
    <rPh sb="0" eb="3">
      <t>ニシニホン</t>
    </rPh>
    <rPh sb="3" eb="5">
      <t>デンシン</t>
    </rPh>
    <rPh sb="5" eb="7">
      <t>デンワ</t>
    </rPh>
    <rPh sb="8" eb="9">
      <t>カブ</t>
    </rPh>
    <rPh sb="10" eb="12">
      <t>ヤマグチ</t>
    </rPh>
    <rPh sb="12" eb="14">
      <t>シテン</t>
    </rPh>
    <rPh sb="15" eb="17">
      <t>ヤマグチ</t>
    </rPh>
    <rPh sb="17" eb="18">
      <t>ケン</t>
    </rPh>
    <rPh sb="18" eb="20">
      <t>トウケイ</t>
    </rPh>
    <rPh sb="20" eb="22">
      <t>ネンカン</t>
    </rPh>
    <phoneticPr fontId="1"/>
  </si>
  <si>
    <t>加入
電話数</t>
    <rPh sb="0" eb="2">
      <t>カニュウ</t>
    </rPh>
    <rPh sb="3" eb="5">
      <t>デンワ</t>
    </rPh>
    <rPh sb="5" eb="6">
      <t>スウ</t>
    </rPh>
    <phoneticPr fontId="1"/>
  </si>
  <si>
    <t>ISDN
施設数</t>
    <rPh sb="5" eb="7">
      <t>シセツ</t>
    </rPh>
    <rPh sb="7" eb="8">
      <t>カズ</t>
    </rPh>
    <phoneticPr fontId="1"/>
  </si>
  <si>
    <t>ロシア</t>
    <phoneticPr fontId="1"/>
  </si>
  <si>
    <t>ウクライナ</t>
    <phoneticPr fontId="1"/>
  </si>
  <si>
    <t>ポーランド</t>
    <phoneticPr fontId="1"/>
  </si>
  <si>
    <t>サウジアラビア</t>
    <phoneticPr fontId="1"/>
  </si>
  <si>
    <t>オマーン</t>
    <phoneticPr fontId="1"/>
  </si>
  <si>
    <t>アラブ首長国連邦</t>
    <rPh sb="3" eb="5">
      <t>シュチョウ</t>
    </rPh>
    <rPh sb="5" eb="6">
      <t>コク</t>
    </rPh>
    <rPh sb="6" eb="8">
      <t>レンポウ</t>
    </rPh>
    <phoneticPr fontId="1"/>
  </si>
  <si>
    <t>ベトナム</t>
    <phoneticPr fontId="1"/>
  </si>
  <si>
    <t>マレーシア</t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</si>
  <si>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</si>
  <si>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</si>
  <si>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一般機械</t>
    <rPh sb="0" eb="2">
      <t>イッパン</t>
    </rPh>
    <rPh sb="2" eb="4">
      <t>キカイ</t>
    </rPh>
    <phoneticPr fontId="1"/>
  </si>
  <si>
    <t>駅別旅客</t>
    <rPh sb="0" eb="1">
      <t>エキ</t>
    </rPh>
    <rPh sb="1" eb="2">
      <t>ベツ</t>
    </rPh>
    <rPh sb="2" eb="4">
      <t>リョキャク</t>
    </rPh>
    <phoneticPr fontId="1"/>
  </si>
  <si>
    <t>（単位：人）</t>
    <rPh sb="1" eb="3">
      <t>タンイ</t>
    </rPh>
    <rPh sb="4" eb="5">
      <t>ヒト</t>
    </rPh>
    <phoneticPr fontId="1"/>
  </si>
  <si>
    <t>資料：西日本旅客鉄道(株)広島支社・日本貨物鉄道(株)関西支社広島支店・山口県統計年鑑</t>
    <rPh sb="0" eb="2">
      <t>シリョウ</t>
    </rPh>
    <rPh sb="3" eb="6">
      <t>ニシニホン</t>
    </rPh>
    <rPh sb="6" eb="8">
      <t>リョキャク</t>
    </rPh>
    <rPh sb="8" eb="10">
      <t>テツドウ</t>
    </rPh>
    <rPh sb="11" eb="12">
      <t>カブ</t>
    </rPh>
    <rPh sb="13" eb="15">
      <t>ヒロシマ</t>
    </rPh>
    <rPh sb="15" eb="17">
      <t>シシャ</t>
    </rPh>
    <rPh sb="18" eb="20">
      <t>ニホン</t>
    </rPh>
    <rPh sb="20" eb="22">
      <t>カモツ</t>
    </rPh>
    <rPh sb="22" eb="24">
      <t>テツドウ</t>
    </rPh>
    <rPh sb="25" eb="26">
      <t>カブ</t>
    </rPh>
    <rPh sb="27" eb="29">
      <t>カンサイ</t>
    </rPh>
    <rPh sb="29" eb="31">
      <t>シシャ</t>
    </rPh>
    <rPh sb="31" eb="33">
      <t>ヒロシマ</t>
    </rPh>
    <rPh sb="33" eb="35">
      <t>シテン</t>
    </rPh>
    <rPh sb="36" eb="39">
      <t>ヤマグチケン</t>
    </rPh>
    <rPh sb="39" eb="41">
      <t>トウケイ</t>
    </rPh>
    <rPh sb="41" eb="43">
      <t>ネンカン</t>
    </rPh>
    <phoneticPr fontId="1"/>
  </si>
  <si>
    <t>年　度　　</t>
    <rPh sb="0" eb="1">
      <t>トシ</t>
    </rPh>
    <rPh sb="2" eb="3">
      <t>タビ</t>
    </rPh>
    <phoneticPr fontId="1"/>
  </si>
  <si>
    <t>駅　　名　　　　</t>
    <rPh sb="0" eb="1">
      <t>エキ</t>
    </rPh>
    <rPh sb="3" eb="4">
      <t>メイ</t>
    </rPh>
    <phoneticPr fontId="1"/>
  </si>
  <si>
    <t>取合せ品</t>
    <rPh sb="0" eb="2">
      <t>トリアワ</t>
    </rPh>
    <rPh sb="3" eb="4">
      <t>ヒン</t>
    </rPh>
    <phoneticPr fontId="1"/>
  </si>
  <si>
    <t>鉱物性燃料</t>
    <rPh sb="0" eb="3">
      <t>コウブツセイ</t>
    </rPh>
    <rPh sb="3" eb="5">
      <t>ネンリョウ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</si>
  <si>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</si>
  <si>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 xml:space="preserve">単位：千円 </t>
    <rPh sb="0" eb="2">
      <t>タンイ</t>
    </rPh>
    <rPh sb="3" eb="5">
      <t>センエン</t>
    </rPh>
    <phoneticPr fontId="1"/>
  </si>
  <si>
    <t>チリ</t>
    <phoneticPr fontId="1"/>
  </si>
  <si>
    <t>一般加入電話</t>
    <rPh sb="0" eb="2">
      <t>イッパン</t>
    </rPh>
    <rPh sb="2" eb="4">
      <t>カニュウ</t>
    </rPh>
    <rPh sb="4" eb="6">
      <t>デンワ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</si>
  <si>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</si>
  <si>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</si>
  <si>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　総            数　</t>
    <rPh sb="1" eb="2">
      <t>フサ</t>
    </rPh>
    <rPh sb="14" eb="15">
      <t>カズ</t>
    </rPh>
    <phoneticPr fontId="1"/>
  </si>
  <si>
    <t>10000 GT以上</t>
    <rPh sb="8" eb="10">
      <t>イジョウ</t>
    </rPh>
    <phoneticPr fontId="1"/>
  </si>
  <si>
    <t>産業機械</t>
    <rPh sb="0" eb="2">
      <t>サンギョウ</t>
    </rPh>
    <rPh sb="2" eb="4">
      <t>キカイ</t>
    </rPh>
    <phoneticPr fontId="1"/>
  </si>
  <si>
    <t>（ 三 田 尻 中 関 港 ）</t>
    <rPh sb="2" eb="3">
      <t>３</t>
    </rPh>
    <rPh sb="4" eb="5">
      <t>タ</t>
    </rPh>
    <rPh sb="6" eb="7">
      <t>シリ</t>
    </rPh>
    <rPh sb="8" eb="9">
      <t>ナカ</t>
    </rPh>
    <rPh sb="10" eb="11">
      <t>セキ</t>
    </rPh>
    <rPh sb="12" eb="13">
      <t>ミナト</t>
    </rPh>
    <phoneticPr fontId="1"/>
  </si>
  <si>
    <t>加入</t>
    <rPh sb="0" eb="2">
      <t>カニュウ</t>
    </rPh>
    <phoneticPr fontId="1"/>
  </si>
  <si>
    <t>乗込</t>
    <rPh sb="0" eb="2">
      <t>ノリコ</t>
    </rPh>
    <phoneticPr fontId="1"/>
  </si>
  <si>
    <t>上陸</t>
    <rPh sb="0" eb="2">
      <t>ジョウリク</t>
    </rPh>
    <phoneticPr fontId="1"/>
  </si>
  <si>
    <t>大阪</t>
    <rPh sb="0" eb="2">
      <t>オオサカ</t>
    </rPh>
    <phoneticPr fontId="1"/>
  </si>
  <si>
    <t>金属くず</t>
    <rPh sb="0" eb="2">
      <t>キンゾク</t>
    </rPh>
    <phoneticPr fontId="1"/>
  </si>
  <si>
    <t>（単位：ｍ）</t>
    <rPh sb="1" eb="3">
      <t>タンイ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</si>
  <si>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</si>
  <si>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小型船繋船岸延長</t>
    <rPh sb="0" eb="2">
      <t>コガタ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</si>
  <si>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大型船繋船岸延長</t>
    <rPh sb="0" eb="2">
      <t>オオガタ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</si>
  <si>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　資料：</t>
    <rPh sb="1" eb="3">
      <t>シリョウ</t>
    </rPh>
    <phoneticPr fontId="1"/>
  </si>
  <si>
    <t>化学薬品</t>
    <rPh sb="0" eb="2">
      <t>カガク</t>
    </rPh>
    <rPh sb="2" eb="4">
      <t>ヤクヒン</t>
    </rPh>
    <phoneticPr fontId="1"/>
  </si>
  <si>
    <t>砂糖</t>
    <rPh sb="0" eb="2">
      <t>サトウ</t>
    </rPh>
    <phoneticPr fontId="1"/>
  </si>
  <si>
    <t>堺泉北</t>
    <rPh sb="0" eb="1">
      <t>サカイ</t>
    </rPh>
    <rPh sb="1" eb="2">
      <t>イズミ</t>
    </rPh>
    <rPh sb="2" eb="3">
      <t>キタ</t>
    </rPh>
    <phoneticPr fontId="1"/>
  </si>
  <si>
    <t>鋼材</t>
    <rPh sb="0" eb="2">
      <t>コウザイ</t>
    </rPh>
    <phoneticPr fontId="1"/>
  </si>
  <si>
    <t>　資料：西日本高速道路（株）中国支社・山口県統計年鑑</t>
    <rPh sb="1" eb="3">
      <t>シリョウ</t>
    </rPh>
    <rPh sb="4" eb="5">
      <t>ニシ</t>
    </rPh>
    <rPh sb="5" eb="7">
      <t>ニホン</t>
    </rPh>
    <rPh sb="7" eb="9">
      <t>コウソク</t>
    </rPh>
    <rPh sb="9" eb="11">
      <t>ドウロ</t>
    </rPh>
    <rPh sb="12" eb="13">
      <t>カブ</t>
    </rPh>
    <rPh sb="14" eb="16">
      <t>チュウゴク</t>
    </rPh>
    <rPh sb="16" eb="18">
      <t>シシャ</t>
    </rPh>
    <rPh sb="19" eb="22">
      <t>ヤマグチケン</t>
    </rPh>
    <rPh sb="22" eb="24">
      <t>トウケイ</t>
    </rPh>
    <rPh sb="24" eb="26">
      <t>ネンカン</t>
    </rPh>
    <phoneticPr fontId="1"/>
  </si>
  <si>
    <t>総　　　 　　　額</t>
    <rPh sb="8" eb="9">
      <t>ガク</t>
    </rPh>
    <phoneticPr fontId="1"/>
  </si>
  <si>
    <t xml:space="preserve"> 総    額</t>
    <rPh sb="6" eb="7">
      <t>ガク</t>
    </rPh>
    <phoneticPr fontId="1"/>
  </si>
  <si>
    <t>貨物用</t>
    <rPh sb="0" eb="2">
      <t>カモツ</t>
    </rPh>
    <rPh sb="2" eb="3">
      <t>ヨウ</t>
    </rPh>
    <phoneticPr fontId="1"/>
  </si>
  <si>
    <t>特殊用途車</t>
    <rPh sb="0" eb="2">
      <t>トクシュ</t>
    </rPh>
    <rPh sb="2" eb="4">
      <t>ヨウト</t>
    </rPh>
    <rPh sb="4" eb="5">
      <t>クルマ</t>
    </rPh>
    <phoneticPr fontId="1"/>
  </si>
  <si>
    <t>　　注）小型二輪は排気量が250㏄を超えるもので、軽自動車の二輪は排気量が125㏄を超え</t>
    <rPh sb="2" eb="3">
      <t>チュウ</t>
    </rPh>
    <phoneticPr fontId="1"/>
  </si>
  <si>
    <t>　　　　250㏄以下のもの。特殊用途車には大型特殊を、軽自動車の貨物用には三輪を含む。</t>
    <rPh sb="18" eb="19">
      <t>クルマ</t>
    </rPh>
    <phoneticPr fontId="1"/>
  </si>
  <si>
    <t>１事業者当たり車両数</t>
    <rPh sb="1" eb="3">
      <t>ジギョウ</t>
    </rPh>
    <rPh sb="3" eb="4">
      <t>シャ</t>
    </rPh>
    <rPh sb="4" eb="5">
      <t>ア</t>
    </rPh>
    <rPh sb="7" eb="9">
      <t>シャリョウ</t>
    </rPh>
    <rPh sb="9" eb="10">
      <t>スウ</t>
    </rPh>
    <phoneticPr fontId="1"/>
  </si>
  <si>
    <t>トン数</t>
    <rPh sb="2" eb="3">
      <t>スウ</t>
    </rPh>
    <phoneticPr fontId="1"/>
  </si>
  <si>
    <t>仕出国</t>
    <rPh sb="1" eb="2">
      <t>デ</t>
    </rPh>
    <phoneticPr fontId="1"/>
  </si>
  <si>
    <t>その他諸国合計</t>
    <phoneticPr fontId="1"/>
  </si>
  <si>
    <t>(％)</t>
    <phoneticPr fontId="1"/>
  </si>
  <si>
    <t>　　注）※印は年度末現在</t>
  </si>
  <si>
    <t>引受</t>
    <rPh sb="0" eb="2">
      <t>ヒキウ</t>
    </rPh>
    <phoneticPr fontId="1"/>
  </si>
  <si>
    <t>配達</t>
    <rPh sb="0" eb="2">
      <t>ハイタツ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</si>
  <si>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</si>
  <si>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</si>
  <si>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１日平均</t>
    <rPh sb="0" eb="2">
      <t>１ニチ</t>
    </rPh>
    <rPh sb="2" eb="4">
      <t>ヘイキン</t>
    </rPh>
    <phoneticPr fontId="1"/>
  </si>
  <si>
    <t>　資料：西日本電信電話（株） 山口支店</t>
    <rPh sb="1" eb="3">
      <t>シリョウ</t>
    </rPh>
    <phoneticPr fontId="1"/>
  </si>
  <si>
    <t>鹿島</t>
    <rPh sb="0" eb="2">
      <t>カシマ</t>
    </rPh>
    <phoneticPr fontId="1"/>
  </si>
  <si>
    <t>防府東</t>
    <rPh sb="0" eb="2">
      <t>ホウフ</t>
    </rPh>
    <rPh sb="2" eb="3">
      <t>ヒガシ</t>
    </rPh>
    <phoneticPr fontId="1"/>
  </si>
  <si>
    <t>防府西</t>
    <rPh sb="0" eb="2">
      <t>ホウフ</t>
    </rPh>
    <rPh sb="2" eb="3">
      <t>ニシ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</si>
  <si>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</si>
  <si>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</si>
  <si>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単位：千円</t>
    <rPh sb="0" eb="2">
      <t>タンイ</t>
    </rPh>
    <rPh sb="3" eb="5">
      <t>センエン</t>
    </rPh>
    <phoneticPr fontId="1"/>
  </si>
  <si>
    <t>山口県統計年鑑</t>
    <phoneticPr fontId="1"/>
  </si>
  <si>
    <t>　資料：山口県統計年鑑</t>
    <rPh sb="1" eb="3">
      <t>シリョウ</t>
    </rPh>
    <phoneticPr fontId="1"/>
  </si>
  <si>
    <t>資料：山口県統計年鑑</t>
    <rPh sb="0" eb="2">
      <t>シリョウ</t>
    </rPh>
    <rPh sb="3" eb="5">
      <t>ヤマグチ</t>
    </rPh>
    <rPh sb="5" eb="6">
      <t>ケン</t>
    </rPh>
    <rPh sb="6" eb="10">
      <t>トウケイネンカン</t>
    </rPh>
    <phoneticPr fontId="1"/>
  </si>
  <si>
    <t>※</t>
    <phoneticPr fontId="1"/>
  </si>
  <si>
    <t>※</t>
    <phoneticPr fontId="1"/>
  </si>
  <si>
    <t>(％)</t>
    <phoneticPr fontId="1"/>
  </si>
  <si>
    <t>（海上）</t>
    <rPh sb="1" eb="3">
      <t>カイジョウ</t>
    </rPh>
    <phoneticPr fontId="1"/>
  </si>
  <si>
    <t>茨城</t>
    <rPh sb="0" eb="2">
      <t>イバラキ</t>
    </rPh>
    <phoneticPr fontId="1"/>
  </si>
  <si>
    <t>注）加入電話は、一般加入電話、ビル電話及びメンバーズネットの総施設数。</t>
    <rPh sb="2" eb="4">
      <t>カニュウ</t>
    </rPh>
    <rPh sb="4" eb="6">
      <t>デンワ</t>
    </rPh>
    <rPh sb="8" eb="10">
      <t>イッパン</t>
    </rPh>
    <rPh sb="10" eb="12">
      <t>カニュウ</t>
    </rPh>
    <rPh sb="12" eb="14">
      <t>デンワ</t>
    </rPh>
    <rPh sb="17" eb="19">
      <t>デンワ</t>
    </rPh>
    <rPh sb="30" eb="31">
      <t>ソウ</t>
    </rPh>
    <rPh sb="31" eb="33">
      <t>シセツ</t>
    </rPh>
    <rPh sb="33" eb="34">
      <t>スウ</t>
    </rPh>
    <phoneticPr fontId="1"/>
  </si>
  <si>
    <t>133</t>
    <phoneticPr fontId="1"/>
  </si>
  <si>
    <t xml:space="preserve"> 電話の加入状況等</t>
    <rPh sb="1" eb="3">
      <t>デンワ</t>
    </rPh>
    <rPh sb="4" eb="6">
      <t>カニュウ</t>
    </rPh>
    <rPh sb="6" eb="8">
      <t>ジョウキョウ</t>
    </rPh>
    <rPh sb="8" eb="9">
      <t>トウ</t>
    </rPh>
    <phoneticPr fontId="1"/>
  </si>
  <si>
    <t>注）ＩＳＤＮとは、総合ディジタル通信網のことです。</t>
    <rPh sb="0" eb="1">
      <t>チュウ</t>
    </rPh>
    <rPh sb="9" eb="11">
      <t>ソウゴウ</t>
    </rPh>
    <rPh sb="16" eb="19">
      <t>ツウシンモウ</t>
    </rPh>
    <phoneticPr fontId="1"/>
  </si>
  <si>
    <t>インドネシア</t>
    <phoneticPr fontId="1"/>
  </si>
  <si>
    <t>インド</t>
    <phoneticPr fontId="1"/>
  </si>
  <si>
    <t>パキスタン</t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</si>
  <si>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</si>
  <si>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不明</t>
    <rPh sb="0" eb="2">
      <t>フメイ</t>
    </rPh>
    <phoneticPr fontId="1"/>
  </si>
  <si>
    <t xml:space="preserve">  資料：日本郵便株式会社 防府支店　    注）外国郵便物は普通郵便物に含む。</t>
    <rPh sb="2" eb="4">
      <t>シリョウ</t>
    </rPh>
    <rPh sb="5" eb="7">
      <t>ニホン</t>
    </rPh>
    <rPh sb="7" eb="9">
      <t>ユウビン</t>
    </rPh>
    <rPh sb="9" eb="13">
      <t>カブシキガイシャ</t>
    </rPh>
    <rPh sb="14" eb="16">
      <t>ホウフ</t>
    </rPh>
    <rPh sb="16" eb="18">
      <t>シテン</t>
    </rPh>
    <rPh sb="23" eb="24">
      <t>チュウ</t>
    </rPh>
    <rPh sb="25" eb="27">
      <t>ガイコク</t>
    </rPh>
    <rPh sb="27" eb="30">
      <t>ユウビンブツ</t>
    </rPh>
    <rPh sb="31" eb="33">
      <t>フツウ</t>
    </rPh>
    <rPh sb="33" eb="36">
      <t>ユウビンブツ</t>
    </rPh>
    <rPh sb="37" eb="38">
      <t>フク</t>
    </rPh>
    <phoneticPr fontId="1"/>
  </si>
  <si>
    <t>ペルー</t>
    <phoneticPr fontId="1"/>
  </si>
  <si>
    <t xml:space="preserve"> </t>
    <phoneticPr fontId="1"/>
  </si>
  <si>
    <t>(千km)</t>
    <rPh sb="1" eb="2">
      <t>セン</t>
    </rPh>
    <phoneticPr fontId="1"/>
  </si>
  <si>
    <t>(千回)</t>
    <rPh sb="1" eb="2">
      <t>セン</t>
    </rPh>
    <rPh sb="2" eb="3">
      <t>カイ</t>
    </rPh>
    <phoneticPr fontId="1"/>
  </si>
  <si>
    <t>(千人)</t>
    <rPh sb="1" eb="2">
      <t>セン</t>
    </rPh>
    <rPh sb="2" eb="3">
      <t>ニン</t>
    </rPh>
    <phoneticPr fontId="1"/>
  </si>
  <si>
    <t>(千円)</t>
    <rPh sb="1" eb="2">
      <t>セン</t>
    </rPh>
    <rPh sb="2" eb="3">
      <t>エン</t>
    </rPh>
    <phoneticPr fontId="1"/>
  </si>
  <si>
    <t>(キロ)</t>
    <phoneticPr fontId="1"/>
  </si>
  <si>
    <t>ＬＰＧ</t>
    <phoneticPr fontId="1"/>
  </si>
  <si>
    <t>（液化石油ガス）</t>
    <rPh sb="1" eb="3">
      <t>エキカ</t>
    </rPh>
    <rPh sb="3" eb="5">
      <t>セキユ</t>
    </rPh>
    <phoneticPr fontId="1"/>
  </si>
  <si>
    <t>トン数階級別入港船舶 （三田尻中関港）</t>
    <rPh sb="2" eb="3">
      <t>スウ</t>
    </rPh>
    <rPh sb="3" eb="5">
      <t>カイキュウ</t>
    </rPh>
    <rPh sb="5" eb="6">
      <t>ベツ</t>
    </rPh>
    <rPh sb="6" eb="8">
      <t>ニュウコウ</t>
    </rPh>
    <rPh sb="8" eb="10">
      <t>センパク</t>
    </rPh>
    <phoneticPr fontId="1"/>
  </si>
  <si>
    <t>クウェート</t>
    <phoneticPr fontId="1"/>
  </si>
  <si>
    <t>韓国</t>
    <rPh sb="0" eb="2">
      <t>カンコク</t>
    </rPh>
    <phoneticPr fontId="11"/>
  </si>
  <si>
    <t>ハイヤー・タクシー事業の概況</t>
    <rPh sb="9" eb="11">
      <t>ジギョウ</t>
    </rPh>
    <rPh sb="12" eb="14">
      <t>ガイキョウ</t>
    </rPh>
    <phoneticPr fontId="1"/>
  </si>
  <si>
    <t>品目別通関輸出入実績（三田尻中関港）</t>
    <rPh sb="0" eb="2">
      <t>ヒンモク</t>
    </rPh>
    <rPh sb="2" eb="3">
      <t>ベツ</t>
    </rPh>
    <rPh sb="3" eb="5">
      <t>ツウカン</t>
    </rPh>
    <rPh sb="5" eb="7">
      <t>ユシュツ</t>
    </rPh>
    <rPh sb="7" eb="8">
      <t>イ</t>
    </rPh>
    <rPh sb="8" eb="10">
      <t>ジッセキ</t>
    </rPh>
    <phoneticPr fontId="1"/>
  </si>
  <si>
    <t xml:space="preserve"> 　港　湾　施　設 （三田尻中関港）</t>
    <rPh sb="2" eb="5">
      <t>コウワン</t>
    </rPh>
    <rPh sb="6" eb="9">
      <t>シセツ</t>
    </rPh>
    <rPh sb="11" eb="14">
      <t>ミタジリ</t>
    </rPh>
    <rPh sb="14" eb="15">
      <t>ナカ</t>
    </rPh>
    <rPh sb="15" eb="16">
      <t>セキ</t>
    </rPh>
    <rPh sb="16" eb="17">
      <t>ミナト</t>
    </rPh>
    <phoneticPr fontId="1"/>
  </si>
  <si>
    <t>平成26年</t>
    <rPh sb="0" eb="2">
      <t>ヘイセイ</t>
    </rPh>
    <phoneticPr fontId="1"/>
  </si>
  <si>
    <t>自動車部品</t>
    <rPh sb="0" eb="3">
      <t>ジドウシャ</t>
    </rPh>
    <rPh sb="3" eb="5">
      <t>ブヒン</t>
    </rPh>
    <phoneticPr fontId="11"/>
  </si>
  <si>
    <t>化学薬品</t>
    <rPh sb="0" eb="2">
      <t>カガク</t>
    </rPh>
    <rPh sb="2" eb="4">
      <t>ヤクヒン</t>
    </rPh>
    <phoneticPr fontId="11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</si>
  <si>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1"/>
  </si>
  <si>
    <t>ハンガリー</t>
    <phoneticPr fontId="1"/>
  </si>
  <si>
    <t>ＩＳＤＮ
施設数</t>
    <rPh sb="5" eb="7">
      <t>シセツ</t>
    </rPh>
    <rPh sb="7" eb="8">
      <t>カズ</t>
    </rPh>
    <phoneticPr fontId="1"/>
  </si>
  <si>
    <t>ＩＳＤＮ施設数はＩＮＳネット64、ＩＮＳネット64・ライト、ＩＮＳネット64メンバーズ、ＩＮＳネット1500及びＩＮＳネット1500メンバーズの総施設数。ただし、ＩＮＳネット1500の1回線はＩＮＳネット64の10回線分で換算。</t>
    <rPh sb="4" eb="7">
      <t>シセツスウ</t>
    </rPh>
    <rPh sb="54" eb="55">
      <t>オヨ</t>
    </rPh>
    <rPh sb="72" eb="73">
      <t>ソウ</t>
    </rPh>
    <rPh sb="73" eb="75">
      <t>シセツ</t>
    </rPh>
    <rPh sb="75" eb="76">
      <t>スウ</t>
    </rPh>
    <rPh sb="93" eb="95">
      <t>カイセン</t>
    </rPh>
    <rPh sb="107" eb="109">
      <t>カイセン</t>
    </rPh>
    <rPh sb="109" eb="110">
      <t>ブン</t>
    </rPh>
    <rPh sb="111" eb="113">
      <t>カンザン</t>
    </rPh>
    <phoneticPr fontId="1"/>
  </si>
  <si>
    <t>平成28年</t>
    <rPh sb="0" eb="2">
      <t>ヘイセイ</t>
    </rPh>
    <rPh sb="4" eb="5">
      <t>ネン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</si>
  <si>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</si>
  <si>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平成27年</t>
    <rPh sb="0" eb="2">
      <t>ヘイセイ</t>
    </rPh>
    <phoneticPr fontId="1"/>
  </si>
  <si>
    <t>木製品</t>
    <rPh sb="0" eb="1">
      <t>キ</t>
    </rPh>
    <rPh sb="1" eb="3">
      <t>セイヒン</t>
    </rPh>
    <phoneticPr fontId="1"/>
  </si>
  <si>
    <t>鉄鋼</t>
    <rPh sb="0" eb="2">
      <t>テッコウ</t>
    </rPh>
    <phoneticPr fontId="1"/>
  </si>
  <si>
    <t>ボリビア</t>
    <phoneticPr fontId="1"/>
  </si>
  <si>
    <t>エジプト</t>
    <phoneticPr fontId="1"/>
  </si>
  <si>
    <t>その他諸国合計</t>
    <phoneticPr fontId="1"/>
  </si>
  <si>
    <t>平成29年</t>
    <rPh sb="0" eb="2">
      <t>ヘイセイ</t>
    </rPh>
    <rPh sb="4" eb="5">
      <t>ネン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</si>
  <si>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</si>
  <si>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平成28年</t>
    <rPh sb="0" eb="2">
      <t>ヘイセイ</t>
    </rPh>
    <phoneticPr fontId="1"/>
  </si>
  <si>
    <t>9-1</t>
    <phoneticPr fontId="1"/>
  </si>
  <si>
    <t>9-2</t>
    <phoneticPr fontId="1"/>
  </si>
  <si>
    <t>9-3</t>
    <phoneticPr fontId="1"/>
  </si>
  <si>
    <t>9-4</t>
    <phoneticPr fontId="1"/>
  </si>
  <si>
    <t>9-5  品目別海上貨物輸送量（三田尻中関港）</t>
    <rPh sb="5" eb="8">
      <t>ヒンモクベツ</t>
    </rPh>
    <rPh sb="8" eb="10">
      <t>カイジョウ</t>
    </rPh>
    <rPh sb="10" eb="12">
      <t>カモツ</t>
    </rPh>
    <rPh sb="12" eb="15">
      <t>ユソウリョウ</t>
    </rPh>
    <phoneticPr fontId="1"/>
  </si>
  <si>
    <t>9-7</t>
    <phoneticPr fontId="1"/>
  </si>
  <si>
    <t>9-8</t>
    <phoneticPr fontId="1"/>
  </si>
  <si>
    <t>9-9</t>
    <phoneticPr fontId="1"/>
  </si>
  <si>
    <t>9-10</t>
    <phoneticPr fontId="1"/>
  </si>
  <si>
    <t>9-11</t>
    <phoneticPr fontId="1"/>
  </si>
  <si>
    <t>9-12</t>
    <phoneticPr fontId="1"/>
  </si>
  <si>
    <t>9-13</t>
    <phoneticPr fontId="1"/>
  </si>
  <si>
    <t>9-14</t>
    <phoneticPr fontId="1"/>
  </si>
  <si>
    <t>9-15</t>
    <phoneticPr fontId="1"/>
  </si>
  <si>
    <t>平成30年</t>
    <rPh sb="0" eb="2">
      <t>ヘイセイ</t>
    </rPh>
    <rPh sb="4" eb="5">
      <t>ネン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</si>
  <si>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</si>
  <si>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平成29年</t>
    <rPh sb="0" eb="2">
      <t>ヘイセイ</t>
    </rPh>
    <phoneticPr fontId="1"/>
  </si>
  <si>
    <t>コロンビア</t>
    <phoneticPr fontId="1"/>
  </si>
  <si>
    <t>ポルトガル</t>
    <phoneticPr fontId="1"/>
  </si>
  <si>
    <t>トルコ</t>
    <phoneticPr fontId="1"/>
  </si>
  <si>
    <t>港湾別海上移出入貨物量（三田尻中関港）</t>
    <phoneticPr fontId="1"/>
  </si>
  <si>
    <t>国別通関輸出入実績（三田尻中関港）</t>
    <phoneticPr fontId="1"/>
  </si>
  <si>
    <t>平成31年</t>
    <rPh sb="0" eb="2">
      <t>ヘイセイ</t>
    </rPh>
    <rPh sb="4" eb="5">
      <t>ネン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</si>
  <si>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</si>
  <si>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平成30年</t>
    <rPh sb="0" eb="2">
      <t>ヘイセイ</t>
    </rPh>
    <phoneticPr fontId="1"/>
  </si>
  <si>
    <t>インドネシア</t>
  </si>
  <si>
    <t>カンボジア</t>
  </si>
  <si>
    <t>ブルネイ</t>
  </si>
  <si>
    <t>マレーシア</t>
  </si>
  <si>
    <t>スリランカ</t>
  </si>
  <si>
    <t>アラブ首長国</t>
  </si>
  <si>
    <t>オマーン</t>
  </si>
  <si>
    <t>カタール</t>
  </si>
  <si>
    <t>クウェート</t>
  </si>
  <si>
    <t>バーレーン</t>
  </si>
  <si>
    <t>ヨルダン</t>
  </si>
  <si>
    <t>エジプト</t>
  </si>
  <si>
    <t>チュニジア</t>
  </si>
  <si>
    <t>モロッコ</t>
  </si>
  <si>
    <t>タンザニア</t>
  </si>
  <si>
    <t>マダガスカル</t>
  </si>
  <si>
    <t>モザンビーク</t>
  </si>
  <si>
    <t>モーリシャス</t>
  </si>
  <si>
    <t>レユニオン</t>
  </si>
  <si>
    <t>ウクライナ</t>
  </si>
  <si>
    <t>エルサルバドル</t>
  </si>
  <si>
    <t>グアテマラ</t>
  </si>
  <si>
    <t>コスタリカ</t>
  </si>
  <si>
    <t>ジャマイカ</t>
  </si>
  <si>
    <t>ホンジュラス</t>
  </si>
  <si>
    <t>グアドループ</t>
  </si>
  <si>
    <t>エクアドル</t>
  </si>
  <si>
    <t>小名浜</t>
  </si>
  <si>
    <t>徳山下松</t>
  </si>
  <si>
    <t>伊万里</t>
  </si>
  <si>
    <t>大阪</t>
  </si>
  <si>
    <t>姫路</t>
  </si>
  <si>
    <t>福山</t>
  </si>
  <si>
    <t>宇部</t>
  </si>
  <si>
    <t>大分</t>
  </si>
  <si>
    <t>県内諸港</t>
  </si>
  <si>
    <t>宮浦</t>
  </si>
  <si>
    <t>北九州</t>
  </si>
  <si>
    <t>津久見</t>
  </si>
  <si>
    <t>鹿島</t>
  </si>
  <si>
    <t>名古屋</t>
  </si>
  <si>
    <t>四日市</t>
  </si>
  <si>
    <t>神戸</t>
  </si>
  <si>
    <t>水島</t>
  </si>
  <si>
    <t>今切</t>
  </si>
  <si>
    <t>衣浦</t>
  </si>
  <si>
    <t>河和</t>
  </si>
  <si>
    <t>鹿児島</t>
  </si>
  <si>
    <t>廃土砂</t>
  </si>
  <si>
    <t>コークス</t>
  </si>
  <si>
    <t>東播磨</t>
  </si>
  <si>
    <t>広島</t>
  </si>
  <si>
    <t>坂出</t>
  </si>
  <si>
    <t>名・港湾名</t>
    <rPh sb="2" eb="4">
      <t>コウワン</t>
    </rPh>
    <rPh sb="4" eb="5">
      <t>メイ</t>
    </rPh>
    <phoneticPr fontId="1"/>
  </si>
  <si>
    <t>茨城</t>
  </si>
  <si>
    <t>兵庫</t>
  </si>
  <si>
    <t>愛知</t>
  </si>
  <si>
    <t>三重</t>
  </si>
  <si>
    <t>山口</t>
  </si>
  <si>
    <t>愛媛</t>
  </si>
  <si>
    <t>岡山</t>
  </si>
  <si>
    <t>福岡</t>
  </si>
  <si>
    <t>徳島</t>
  </si>
  <si>
    <t>福島</t>
  </si>
  <si>
    <t>佐賀</t>
  </si>
  <si>
    <t>香川</t>
  </si>
  <si>
    <t>県内諸港</t>
    <phoneticPr fontId="1"/>
  </si>
  <si>
    <t>資料：財務省貿易統計　　　</t>
    <rPh sb="3" eb="6">
      <t>ザイムショウ</t>
    </rPh>
    <rPh sb="6" eb="8">
      <t>ボウエキ</t>
    </rPh>
    <rPh sb="8" eb="10">
      <t>トウケイ</t>
    </rPh>
    <phoneticPr fontId="1"/>
  </si>
  <si>
    <t>　資料：財務省貿易統計　　　注）輸出額10億円以上又は輸入額1億円以上の相手国（地域）のみ表章</t>
    <rPh sb="25" eb="26">
      <t>マタ</t>
    </rPh>
    <phoneticPr fontId="1"/>
  </si>
  <si>
    <t>9-6  国別海上輸出入貨物量（三田尻中関港）</t>
    <phoneticPr fontId="1"/>
  </si>
  <si>
    <t>電気通信普及状況</t>
    <phoneticPr fontId="1"/>
  </si>
  <si>
    <t>元</t>
    <rPh sb="0" eb="1">
      <t>ガン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</si>
  <si>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</si>
  <si>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</si>
  <si>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　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</si>
  <si>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</si>
  <si>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平成30年</t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</si>
  <si>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</si>
  <si>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</si>
  <si>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令和</t>
    <rPh sb="0" eb="2">
      <t>レイワ</t>
    </rPh>
    <phoneticPr fontId="1"/>
  </si>
  <si>
    <t>年度</t>
  </si>
  <si>
    <t>資料：中国運輸局「運輸要覧」</t>
    <rPh sb="0" eb="2">
      <t>シリョウ</t>
    </rPh>
    <rPh sb="3" eb="5">
      <t>チュウゴク</t>
    </rPh>
    <rPh sb="5" eb="7">
      <t>ウンユ</t>
    </rPh>
    <rPh sb="7" eb="8">
      <t>キョク</t>
    </rPh>
    <rPh sb="9" eb="13">
      <t>ウンユヨウラン</t>
    </rPh>
    <phoneticPr fontId="1"/>
  </si>
  <si>
    <t>中国(マカオ)</t>
  </si>
  <si>
    <t>パキスタン</t>
  </si>
  <si>
    <t>ﾆｭｰｼﾞｰﾗﾝﾄﾞ</t>
  </si>
  <si>
    <t>ﾆｭｰｶﾚﾄﾞﾆｱ</t>
    <phoneticPr fontId="11"/>
  </si>
  <si>
    <t>ﾄﾘﾆﾀﾞｰﾄﾞ･ﾄﾊﾞｺﾞ</t>
  </si>
  <si>
    <t>コロンビア</t>
  </si>
  <si>
    <t>韓国</t>
    <phoneticPr fontId="11"/>
  </si>
  <si>
    <t>台湾</t>
    <phoneticPr fontId="11"/>
  </si>
  <si>
    <t>タイ</t>
    <phoneticPr fontId="11"/>
  </si>
  <si>
    <t>中国(ホンコン)</t>
    <phoneticPr fontId="11"/>
  </si>
  <si>
    <t>グァム</t>
    <phoneticPr fontId="11"/>
  </si>
  <si>
    <t>サウジアラビア</t>
    <phoneticPr fontId="11"/>
  </si>
  <si>
    <t>レバノン</t>
    <phoneticPr fontId="11"/>
  </si>
  <si>
    <t>オーストラリア</t>
    <phoneticPr fontId="11"/>
  </si>
  <si>
    <t>バルバドス</t>
    <phoneticPr fontId="11"/>
  </si>
  <si>
    <t>ホンジュラス</t>
    <phoneticPr fontId="11"/>
  </si>
  <si>
    <t>マルチニーク</t>
    <phoneticPr fontId="11"/>
  </si>
  <si>
    <t>グアテマラ</t>
    <phoneticPr fontId="11"/>
  </si>
  <si>
    <t>完成自動車</t>
    <rPh sb="0" eb="2">
      <t>カンセイ</t>
    </rPh>
    <rPh sb="2" eb="5">
      <t>ジドウシャ</t>
    </rPh>
    <phoneticPr fontId="11"/>
  </si>
  <si>
    <t>その他機械</t>
    <rPh sb="2" eb="3">
      <t>タ</t>
    </rPh>
    <rPh sb="3" eb="5">
      <t>キカイ</t>
    </rPh>
    <phoneticPr fontId="11"/>
  </si>
  <si>
    <t>中国</t>
    <phoneticPr fontId="11"/>
  </si>
  <si>
    <t>諸国</t>
    <phoneticPr fontId="11"/>
  </si>
  <si>
    <t>チリ</t>
    <phoneticPr fontId="11"/>
  </si>
  <si>
    <t>パナマ</t>
    <phoneticPr fontId="11"/>
  </si>
  <si>
    <t>ペルー</t>
    <phoneticPr fontId="11"/>
  </si>
  <si>
    <t>カナダ</t>
    <phoneticPr fontId="11"/>
  </si>
  <si>
    <t>ケニア</t>
    <phoneticPr fontId="11"/>
  </si>
  <si>
    <t>ガーナ</t>
    <phoneticPr fontId="11"/>
  </si>
  <si>
    <t>トルコ</t>
    <phoneticPr fontId="11"/>
  </si>
  <si>
    <t>分類不能のもの</t>
    <rPh sb="0" eb="2">
      <t>ブンルイ</t>
    </rPh>
    <rPh sb="2" eb="4">
      <t>フノウ</t>
    </rPh>
    <phoneticPr fontId="11"/>
  </si>
  <si>
    <t>〃</t>
  </si>
  <si>
    <t>千葉</t>
  </si>
  <si>
    <t>神奈川</t>
  </si>
  <si>
    <t>横浜</t>
  </si>
  <si>
    <t>堺泉北</t>
  </si>
  <si>
    <t>沖縄</t>
  </si>
  <si>
    <t>中城湾</t>
  </si>
  <si>
    <t>再生用資材</t>
    <rPh sb="0" eb="3">
      <t>サイセイヨウ</t>
    </rPh>
    <rPh sb="3" eb="5">
      <t>シザイ</t>
    </rPh>
    <phoneticPr fontId="1"/>
  </si>
  <si>
    <t>薪炭</t>
    <rPh sb="0" eb="1">
      <t>マキ</t>
    </rPh>
    <rPh sb="1" eb="2">
      <t>スミ</t>
    </rPh>
    <phoneticPr fontId="1"/>
  </si>
  <si>
    <t>石炭</t>
    <rPh sb="0" eb="2">
      <t>セキタン</t>
    </rPh>
    <phoneticPr fontId="1"/>
  </si>
  <si>
    <t>尾崎</t>
  </si>
  <si>
    <t>長崎</t>
  </si>
  <si>
    <t>佐世保</t>
  </si>
  <si>
    <t/>
  </si>
  <si>
    <t>(海上)</t>
  </si>
  <si>
    <t>谷山</t>
  </si>
  <si>
    <t>NO</t>
  </si>
  <si>
    <t>KG</t>
  </si>
  <si>
    <t>MT</t>
  </si>
  <si>
    <t>アメリカ合衆国</t>
    <rPh sb="4" eb="7">
      <t>ガッシュウコク</t>
    </rPh>
    <phoneticPr fontId="1"/>
  </si>
  <si>
    <t>南アフリカ共和国</t>
    <rPh sb="5" eb="7">
      <t>キョウワ</t>
    </rPh>
    <rPh sb="7" eb="8">
      <t>コク</t>
    </rPh>
    <phoneticPr fontId="1"/>
  </si>
  <si>
    <t>Ｃ</t>
    <phoneticPr fontId="1"/>
  </si>
  <si>
    <t>Ｄ</t>
    <phoneticPr fontId="1"/>
  </si>
  <si>
    <t>Ｃ＋Ｄ</t>
    <phoneticPr fontId="1"/>
  </si>
  <si>
    <t>最終船卸国</t>
    <rPh sb="0" eb="2">
      <t>サイシュウ</t>
    </rPh>
    <rPh sb="2" eb="3">
      <t>フネ</t>
    </rPh>
    <rPh sb="3" eb="4">
      <t>オロシ</t>
    </rPh>
    <rPh sb="4" eb="5">
      <t>コク</t>
    </rPh>
    <phoneticPr fontId="11"/>
  </si>
  <si>
    <t>メキシコ</t>
    <phoneticPr fontId="11"/>
  </si>
  <si>
    <t>モントセラト</t>
    <phoneticPr fontId="11"/>
  </si>
  <si>
    <t>令和元年</t>
    <rPh sb="0" eb="1">
      <t>レイ</t>
    </rPh>
    <rPh sb="1" eb="2">
      <t>ワ</t>
    </rPh>
    <rPh sb="2" eb="3">
      <t>ガン</t>
    </rPh>
    <rPh sb="3" eb="4">
      <t>ドシ</t>
    </rPh>
    <phoneticPr fontId="1"/>
  </si>
  <si>
    <t>グアテマラ</t>
    <phoneticPr fontId="1"/>
  </si>
  <si>
    <t>スロバキア</t>
    <phoneticPr fontId="1"/>
  </si>
  <si>
    <t>ルーマニア</t>
    <phoneticPr fontId="1"/>
  </si>
  <si>
    <t>平成３１年・令和元年</t>
    <rPh sb="0" eb="2">
      <t>ヘイセイ</t>
    </rPh>
    <rPh sb="4" eb="5">
      <t>ネン</t>
    </rPh>
    <rPh sb="6" eb="7">
      <t>レイ</t>
    </rPh>
    <rPh sb="7" eb="8">
      <t>ワ</t>
    </rPh>
    <rPh sb="8" eb="9">
      <t>ガン</t>
    </rPh>
    <rPh sb="9" eb="10">
      <t>ネン</t>
    </rPh>
    <phoneticPr fontId="1"/>
  </si>
  <si>
    <t>(平成31年・令和元年)</t>
    <rPh sb="1" eb="3">
      <t>ヘイセイ</t>
    </rPh>
    <rPh sb="5" eb="6">
      <t>ネン</t>
    </rPh>
    <rPh sb="7" eb="9">
      <t>レイワ</t>
    </rPh>
    <rPh sb="9" eb="10">
      <t>ガン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</si>
</sst>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\ ###\ ###\ "/>
    <numFmt numFmtId="178" formatCode="0.0_ "/>
    <numFmt numFmtId="179" formatCode="#\ ###\ ###\ ;;&quot;-&quot;"/>
    <numFmt numFmtId="180" formatCode="#\ ###\ ###\ ;;&quot;- &quot;"/>
    <numFmt numFmtId="181" formatCode="0.0_);[Red]\(0.0\)"/>
    <numFmt numFmtId="183" formatCode="#\ ###\ ###;;&quot;-&quot;"/>
    <numFmt numFmtId="187" formatCode="#\ ###\ ###\ \ ;;&quot;-  &quot;"/>
    <numFmt numFmtId="192" formatCode="#\ ###\ ##0\ "/>
    <numFmt numFmtId="194" formatCode="#\ ###\ ###\ \ ;;&quot;- &quot;"/>
    <numFmt numFmtId="195" formatCode="#\ ###\ ###\ \ \ \ \ \ "/>
    <numFmt numFmtId="197" formatCode="#\ \ ###\ \ ###\ \ \ \ \ "/>
    <numFmt numFmtId="198" formatCode="#\ \ ###\ \ ###\ \ \ \ \ \ "/>
    <numFmt numFmtId="205" formatCode="#\ ###\ ###\ ;;&quot;… &quot;"/>
    <numFmt numFmtId="208" formatCode="_ * #,##0.0_ ;_ * \-#,##0.0_ ;_ * &quot;-&quot;?_ ;_ @_ "/>
    <numFmt numFmtId="212" formatCode="_ * #,##0_ ;_ * \-#,##0_ ;_ * &quot;-&quot;?_ ;_ @_ "/>
  </numFmts>
  <fonts count="17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3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0.5"/>
      <name val="DF特太ゴシック体"/>
      <family val="3"/>
      <charset val="128"/>
    </font>
    <font>
      <u/>
      <sz val="10.5"/>
      <name val="DF特太ゴシック体"/>
      <family val="3"/>
      <charset val="128"/>
    </font>
    <font>
      <sz val="10.5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3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180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80" fontId="2" fillId="0" borderId="16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178" fontId="2" fillId="0" borderId="0" xfId="0" quotePrefix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 justifyLastLine="1"/>
    </xf>
    <xf numFmtId="178" fontId="2" fillId="0" borderId="0" xfId="0" applyNumberFormat="1" applyFont="1" applyFill="1" applyBorder="1" applyAlignment="1">
      <alignment horizontal="right" vertical="center"/>
    </xf>
    <xf numFmtId="180" fontId="2" fillId="0" borderId="6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178" fontId="2" fillId="0" borderId="2" xfId="0" applyNumberFormat="1" applyFont="1" applyFill="1" applyBorder="1" applyAlignment="1">
      <alignment horizontal="right" vertical="center"/>
    </xf>
    <xf numFmtId="18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92" fontId="2" fillId="0" borderId="6" xfId="0" applyNumberFormat="1" applyFont="1" applyFill="1" applyBorder="1" applyAlignment="1">
      <alignment vertical="center"/>
    </xf>
    <xf numFmtId="192" fontId="2" fillId="0" borderId="8" xfId="0" applyNumberFormat="1" applyFont="1" applyFill="1" applyBorder="1" applyAlignment="1">
      <alignment vertical="center"/>
    </xf>
    <xf numFmtId="192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Border="1" applyAlignment="1"/>
    <xf numFmtId="180" fontId="2" fillId="0" borderId="0" xfId="0" applyNumberFormat="1" applyFont="1" applyFill="1" applyBorder="1" applyAlignment="1"/>
    <xf numFmtId="0" fontId="2" fillId="0" borderId="0" xfId="0" applyFont="1" applyFill="1" applyAlignment="1"/>
    <xf numFmtId="0" fontId="7" fillId="0" borderId="0" xfId="0" quotePrefix="1" applyFont="1" applyFill="1" applyAlignment="1">
      <alignment horizontal="right" vertical="center"/>
    </xf>
    <xf numFmtId="178" fontId="2" fillId="0" borderId="2" xfId="0" quotePrefix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180" fontId="7" fillId="0" borderId="22" xfId="0" applyNumberFormat="1" applyFont="1" applyFill="1" applyBorder="1" applyAlignment="1"/>
    <xf numFmtId="180" fontId="7" fillId="0" borderId="23" xfId="0" applyNumberFormat="1" applyFont="1" applyFill="1" applyBorder="1" applyAlignment="1"/>
    <xf numFmtId="178" fontId="2" fillId="0" borderId="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right" vertical="center"/>
    </xf>
    <xf numFmtId="197" fontId="2" fillId="0" borderId="6" xfId="0" applyNumberFormat="1" applyFont="1" applyFill="1" applyBorder="1" applyAlignment="1">
      <alignment vertical="center"/>
    </xf>
    <xf numFmtId="198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183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top"/>
    </xf>
    <xf numFmtId="180" fontId="7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vertical="center"/>
    </xf>
    <xf numFmtId="205" fontId="2" fillId="0" borderId="8" xfId="0" applyNumberFormat="1" applyFont="1" applyFill="1" applyBorder="1" applyAlignment="1">
      <alignment vertical="center"/>
    </xf>
    <xf numFmtId="205" fontId="2" fillId="0" borderId="2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179" fontId="2" fillId="0" borderId="6" xfId="0" applyNumberFormat="1" applyFont="1" applyFill="1" applyBorder="1" applyAlignment="1">
      <alignment vertical="center"/>
    </xf>
    <xf numFmtId="194" fontId="2" fillId="0" borderId="6" xfId="0" applyNumberFormat="1" applyFont="1" applyFill="1" applyBorder="1" applyAlignment="1">
      <alignment vertical="center"/>
    </xf>
    <xf numFmtId="194" fontId="2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180" fontId="7" fillId="0" borderId="10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194" fontId="7" fillId="0" borderId="8" xfId="0" applyNumberFormat="1" applyFont="1" applyFill="1" applyBorder="1" applyAlignment="1">
      <alignment vertical="center"/>
    </xf>
    <xf numFmtId="194" fontId="7" fillId="0" borderId="2" xfId="0" applyNumberFormat="1" applyFont="1" applyFill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208" fontId="2" fillId="0" borderId="0" xfId="0" applyNumberFormat="1" applyFont="1" applyFill="1" applyBorder="1" applyAlignment="1">
      <alignment vertical="center"/>
    </xf>
    <xf numFmtId="197" fontId="2" fillId="0" borderId="0" xfId="0" applyNumberFormat="1" applyFont="1" applyFill="1" applyBorder="1" applyAlignment="1">
      <alignment horizontal="right" vertical="center"/>
    </xf>
    <xf numFmtId="208" fontId="2" fillId="0" borderId="6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178" fontId="7" fillId="0" borderId="0" xfId="0" applyNumberFormat="1" applyFont="1" applyFill="1" applyBorder="1" applyAlignment="1">
      <alignment horizontal="right" vertical="center"/>
    </xf>
    <xf numFmtId="208" fontId="2" fillId="0" borderId="0" xfId="0" applyNumberFormat="1" applyFont="1" applyFill="1" applyBorder="1" applyAlignment="1">
      <alignment horizontal="right" vertical="center"/>
    </xf>
    <xf numFmtId="180" fontId="2" fillId="0" borderId="10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9" fontId="14" fillId="0" borderId="6" xfId="0" applyNumberFormat="1" applyFont="1" applyFill="1" applyBorder="1" applyAlignment="1">
      <alignment vertical="center"/>
    </xf>
    <xf numFmtId="183" fontId="14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205" fontId="2" fillId="0" borderId="0" xfId="0" applyNumberFormat="1" applyFont="1" applyFill="1" applyBorder="1" applyAlignment="1">
      <alignment vertical="center"/>
    </xf>
    <xf numFmtId="205" fontId="2" fillId="0" borderId="6" xfId="0" applyNumberFormat="1" applyFont="1" applyFill="1" applyBorder="1" applyAlignment="1">
      <alignment vertical="center"/>
    </xf>
    <xf numFmtId="183" fontId="2" fillId="0" borderId="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2" fillId="0" borderId="26" xfId="0" applyFont="1" applyFill="1" applyBorder="1" applyAlignment="1">
      <alignment horizontal="distributed" vertical="top" justifyLastLine="1"/>
    </xf>
    <xf numFmtId="0" fontId="2" fillId="0" borderId="26" xfId="0" applyFont="1" applyFill="1" applyBorder="1" applyAlignment="1">
      <alignment horizontal="distributed" justifyLastLine="1"/>
    </xf>
    <xf numFmtId="0" fontId="2" fillId="0" borderId="24" xfId="0" applyFont="1" applyFill="1" applyBorder="1" applyAlignment="1">
      <alignment horizontal="distributed" vertical="center" justifyLastLine="1"/>
    </xf>
    <xf numFmtId="183" fontId="7" fillId="0" borderId="8" xfId="0" applyNumberFormat="1" applyFont="1" applyFill="1" applyBorder="1" applyAlignment="1">
      <alignment vertical="center"/>
    </xf>
    <xf numFmtId="183" fontId="7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212" fontId="2" fillId="0" borderId="6" xfId="0" applyNumberFormat="1" applyFont="1" applyFill="1" applyBorder="1" applyAlignment="1">
      <alignment vertical="center"/>
    </xf>
    <xf numFmtId="212" fontId="2" fillId="0" borderId="0" xfId="0" applyNumberFormat="1" applyFont="1" applyFill="1" applyBorder="1" applyAlignment="1">
      <alignment vertical="center"/>
    </xf>
    <xf numFmtId="183" fontId="7" fillId="0" borderId="6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5" fillId="0" borderId="2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quotePrefix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97" fontId="2" fillId="0" borderId="22" xfId="0" applyNumberFormat="1" applyFont="1" applyFill="1" applyBorder="1" applyAlignment="1">
      <alignment vertical="center"/>
    </xf>
    <xf numFmtId="195" fontId="2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97" fontId="14" fillId="0" borderId="6" xfId="0" applyNumberFormat="1" applyFont="1" applyFill="1" applyBorder="1" applyAlignment="1">
      <alignment vertical="center"/>
    </xf>
    <xf numFmtId="197" fontId="1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97" fontId="2" fillId="0" borderId="8" xfId="0" applyNumberFormat="1" applyFont="1" applyFill="1" applyBorder="1" applyAlignment="1">
      <alignment vertical="center"/>
    </xf>
    <xf numFmtId="198" fontId="2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quotePrefix="1" applyFont="1" applyFill="1" applyAlignment="1">
      <alignment horizontal="center" vertical="center"/>
    </xf>
    <xf numFmtId="176" fontId="1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187" fontId="2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7" fontId="14" fillId="0" borderId="6" xfId="0" applyNumberFormat="1" applyFont="1" applyFill="1" applyBorder="1" applyAlignment="1">
      <alignment vertical="center"/>
    </xf>
    <xf numFmtId="187" fontId="14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0" fillId="0" borderId="0" xfId="0" applyFill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 shrinkToFit="1"/>
    </xf>
    <xf numFmtId="0" fontId="2" fillId="0" borderId="4" xfId="0" applyFont="1" applyFill="1" applyBorder="1" applyAlignment="1">
      <alignment horizontal="distributed" vertical="center" justifyLastLine="1" shrinkToFit="1"/>
    </xf>
    <xf numFmtId="0" fontId="2" fillId="0" borderId="27" xfId="0" applyFont="1" applyFill="1" applyBorder="1" applyAlignment="1">
      <alignment horizontal="distributed" vertical="center" justifyLastLine="1" shrinkToFit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distributed" shrinkToFit="1"/>
    </xf>
    <xf numFmtId="0" fontId="2" fillId="0" borderId="0" xfId="0" applyFont="1" applyFill="1" applyBorder="1" applyAlignment="1">
      <alignment shrinkToFit="1"/>
    </xf>
    <xf numFmtId="183" fontId="7" fillId="0" borderId="0" xfId="0" applyNumberFormat="1" applyFont="1" applyFill="1" applyBorder="1" applyAlignment="1"/>
    <xf numFmtId="183" fontId="2" fillId="0" borderId="28" xfId="0" applyNumberFormat="1" applyFont="1" applyFill="1" applyBorder="1" applyAlignment="1"/>
    <xf numFmtId="0" fontId="2" fillId="0" borderId="22" xfId="0" applyFont="1" applyFill="1" applyBorder="1" applyAlignment="1">
      <alignment horizontal="distributed" shrinkToFit="1"/>
    </xf>
    <xf numFmtId="0" fontId="2" fillId="0" borderId="23" xfId="0" applyFont="1" applyFill="1" applyBorder="1" applyAlignment="1">
      <alignment shrinkToFit="1"/>
    </xf>
    <xf numFmtId="183" fontId="7" fillId="0" borderId="23" xfId="0" applyNumberFormat="1" applyFont="1" applyFill="1" applyBorder="1" applyAlignment="1"/>
    <xf numFmtId="183" fontId="2" fillId="0" borderId="9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183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horizontal="distributed"/>
    </xf>
    <xf numFmtId="180" fontId="2" fillId="0" borderId="28" xfId="0" applyNumberFormat="1" applyFont="1" applyFill="1" applyBorder="1" applyAlignment="1"/>
    <xf numFmtId="0" fontId="2" fillId="0" borderId="29" xfId="0" applyFont="1" applyFill="1" applyBorder="1" applyAlignment="1">
      <alignment horizontal="distributed"/>
    </xf>
    <xf numFmtId="0" fontId="7" fillId="0" borderId="9" xfId="0" applyFont="1" applyFill="1" applyBorder="1" applyAlignment="1">
      <alignment horizontal="distributed"/>
    </xf>
    <xf numFmtId="180" fontId="7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distributed"/>
    </xf>
    <xf numFmtId="180" fontId="2" fillId="0" borderId="23" xfId="0" applyNumberFormat="1" applyFont="1" applyFill="1" applyBorder="1" applyAlignment="1"/>
    <xf numFmtId="180" fontId="3" fillId="0" borderId="0" xfId="0" applyNumberFormat="1" applyFont="1" applyFill="1" applyBorder="1" applyAlignment="1">
      <alignment vertical="center"/>
    </xf>
    <xf numFmtId="180" fontId="2" fillId="0" borderId="3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2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80" fontId="2" fillId="0" borderId="6" xfId="0" applyNumberFormat="1" applyFont="1" applyFill="1" applyBorder="1" applyAlignment="1"/>
    <xf numFmtId="192" fontId="2" fillId="0" borderId="2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56" fontId="7" fillId="0" borderId="0" xfId="0" quotePrefix="1" applyNumberFormat="1" applyFont="1" applyFill="1" applyAlignment="1">
      <alignment horizontal="center" vertical="center"/>
    </xf>
    <xf numFmtId="205" fontId="7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80" fontId="14" fillId="0" borderId="6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Fill="1" applyAlignment="1">
      <alignment horizontal="distributed" vertical="center" justifyLastLine="1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3" xfId="0" applyFont="1" applyFill="1" applyBorder="1" applyAlignment="1">
      <alignment horizontal="distributed"/>
    </xf>
    <xf numFmtId="0" fontId="7" fillId="0" borderId="28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83" fontId="2" fillId="0" borderId="0" xfId="0" applyNumberFormat="1" applyFont="1" applyFill="1" applyBorder="1" applyAlignment="1">
      <alignment vertical="top"/>
    </xf>
    <xf numFmtId="0" fontId="7" fillId="0" borderId="0" xfId="0" quotePrefix="1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 justifyLastLine="1" shrinkToFit="1"/>
    </xf>
    <xf numFmtId="0" fontId="2" fillId="0" borderId="13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top"/>
    </xf>
    <xf numFmtId="0" fontId="2" fillId="0" borderId="14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distributed"/>
    </xf>
    <xf numFmtId="0" fontId="2" fillId="0" borderId="14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wrapText="1"/>
    </xf>
    <xf numFmtId="0" fontId="0" fillId="0" borderId="0" xfId="0" applyFill="1" applyAlignment="1">
      <alignment horizontal="distributed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7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8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699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0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1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2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3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4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5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6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7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8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0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1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2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3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19050</xdr:rowOff>
    </xdr:from>
    <xdr:to>
      <xdr:col>2</xdr:col>
      <xdr:colOff>981075</xdr:colOff>
      <xdr:row>7</xdr:row>
      <xdr:rowOff>19050</xdr:rowOff>
    </xdr:to>
    <xdr:sp macro="" textlink="">
      <xdr:nvSpPr>
        <xdr:cNvPr id="8064" name="Line 1"/>
        <xdr:cNvSpPr>
          <a:spLocks noChangeShapeType="1"/>
        </xdr:cNvSpPr>
      </xdr:nvSpPr>
      <xdr:spPr bwMode="auto">
        <a:xfrm>
          <a:off x="342900" y="15335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161925</xdr:rowOff>
    </xdr:from>
    <xdr:to>
      <xdr:col>7</xdr:col>
      <xdr:colOff>19050</xdr:colOff>
      <xdr:row>8</xdr:row>
      <xdr:rowOff>161925</xdr:rowOff>
    </xdr:to>
    <xdr:sp macro="" textlink="">
      <xdr:nvSpPr>
        <xdr:cNvPr id="39668" name="Line 1"/>
        <xdr:cNvSpPr>
          <a:spLocks noChangeShapeType="1"/>
        </xdr:cNvSpPr>
      </xdr:nvSpPr>
      <xdr:spPr bwMode="auto">
        <a:xfrm>
          <a:off x="438150" y="1609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161925</xdr:rowOff>
    </xdr:from>
    <xdr:to>
      <xdr:col>7</xdr:col>
      <xdr:colOff>19050</xdr:colOff>
      <xdr:row>34</xdr:row>
      <xdr:rowOff>161925</xdr:rowOff>
    </xdr:to>
    <xdr:sp macro="" textlink="">
      <xdr:nvSpPr>
        <xdr:cNvPr id="39669" name="Line 2"/>
        <xdr:cNvSpPr>
          <a:spLocks noChangeShapeType="1"/>
        </xdr:cNvSpPr>
      </xdr:nvSpPr>
      <xdr:spPr bwMode="auto">
        <a:xfrm>
          <a:off x="438150" y="58388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2:G30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5" style="26" customWidth="1"/>
    <col min="2" max="2" width="5.625" style="26" customWidth="1"/>
    <col min="3" max="4" width="6.625" style="26" customWidth="1"/>
    <col min="5" max="5" width="8.375" style="26" customWidth="1"/>
    <col min="6" max="7" width="27.375" style="26" customWidth="1"/>
    <col min="8" max="8" width="2.125" style="26" customWidth="1"/>
    <col min="9" max="16384" width="9" style="26"/>
  </cols>
  <sheetData>
    <row r="2" spans="1:7" ht="18" customHeight="1">
      <c r="E2" s="166" t="s">
        <v>311</v>
      </c>
      <c r="F2" s="162" t="s">
        <v>204</v>
      </c>
    </row>
    <row r="3" spans="1:7" ht="18" customHeight="1" thickBot="1">
      <c r="B3" s="26" t="s">
        <v>205</v>
      </c>
    </row>
    <row r="4" spans="1:7" ht="18" customHeight="1">
      <c r="B4" s="262" t="s">
        <v>208</v>
      </c>
      <c r="C4" s="262"/>
      <c r="D4" s="262"/>
      <c r="E4" s="263"/>
      <c r="F4" s="260" t="s">
        <v>106</v>
      </c>
      <c r="G4" s="48" t="s">
        <v>107</v>
      </c>
    </row>
    <row r="5" spans="1:7" ht="18" customHeight="1">
      <c r="B5" s="167"/>
      <c r="C5" s="264" t="s">
        <v>207</v>
      </c>
      <c r="D5" s="264"/>
      <c r="E5" s="265"/>
      <c r="F5" s="261"/>
      <c r="G5" s="51" t="s">
        <v>108</v>
      </c>
    </row>
    <row r="6" spans="1:7" ht="13.5" customHeight="1">
      <c r="B6" s="266" t="s">
        <v>217</v>
      </c>
      <c r="C6" s="266"/>
      <c r="D6" s="266"/>
      <c r="E6" s="266"/>
      <c r="F6" s="168"/>
      <c r="G6" s="169"/>
    </row>
    <row r="7" spans="1:7" s="25" customFormat="1" ht="13.5" customHeight="1">
      <c r="A7" s="26"/>
      <c r="B7" s="21"/>
      <c r="C7" s="80" t="s">
        <v>121</v>
      </c>
      <c r="D7" s="73">
        <v>29</v>
      </c>
      <c r="E7" s="21"/>
      <c r="F7" s="81">
        <v>2112067</v>
      </c>
      <c r="G7" s="117">
        <v>5786</v>
      </c>
    </row>
    <row r="8" spans="1:7" s="25" customFormat="1" ht="13.5" customHeight="1">
      <c r="A8" s="26"/>
      <c r="B8" s="21"/>
      <c r="C8" s="21"/>
      <c r="D8" s="174">
        <v>30</v>
      </c>
      <c r="E8" s="21"/>
      <c r="F8" s="81">
        <v>2195460</v>
      </c>
      <c r="G8" s="117">
        <v>6016</v>
      </c>
    </row>
    <row r="9" spans="1:7" ht="6.95" customHeight="1">
      <c r="B9" s="21"/>
      <c r="C9" s="21"/>
      <c r="D9" s="73"/>
      <c r="E9" s="21"/>
      <c r="F9" s="81">
        <f>F15+F21+F27</f>
        <v>0</v>
      </c>
      <c r="G9" s="117">
        <f>G15+G21+G27</f>
        <v>0</v>
      </c>
    </row>
    <row r="10" spans="1:7" s="25" customFormat="1" ht="13.5" customHeight="1">
      <c r="A10" s="26"/>
      <c r="B10" s="21"/>
      <c r="C10" s="80" t="s">
        <v>409</v>
      </c>
      <c r="D10" s="170" t="s">
        <v>407</v>
      </c>
      <c r="E10" s="171"/>
      <c r="F10" s="172">
        <f>F16+F22+F28</f>
        <v>2179270</v>
      </c>
      <c r="G10" s="173">
        <f>G16+G22+G28</f>
        <v>5955</v>
      </c>
    </row>
    <row r="11" spans="1:7" ht="6.95" customHeight="1">
      <c r="B11" s="21"/>
      <c r="C11" s="21"/>
      <c r="D11" s="21"/>
      <c r="E11" s="21"/>
      <c r="F11" s="81"/>
      <c r="G11" s="82"/>
    </row>
    <row r="12" spans="1:7" ht="13.5" customHeight="1">
      <c r="B12" s="268" t="s">
        <v>109</v>
      </c>
      <c r="C12" s="268"/>
      <c r="D12" s="268"/>
      <c r="E12" s="268"/>
      <c r="F12" s="81" t="s">
        <v>410</v>
      </c>
      <c r="G12" s="82"/>
    </row>
    <row r="13" spans="1:7" ht="13.5" customHeight="1">
      <c r="B13" s="21"/>
      <c r="C13" s="80" t="s">
        <v>121</v>
      </c>
      <c r="D13" s="73">
        <v>29</v>
      </c>
      <c r="E13" s="21"/>
      <c r="F13" s="81">
        <v>70582</v>
      </c>
      <c r="G13" s="82">
        <v>193</v>
      </c>
    </row>
    <row r="14" spans="1:7" ht="13.5" customHeight="1">
      <c r="B14" s="21"/>
      <c r="C14" s="21"/>
      <c r="D14" s="174">
        <v>30</v>
      </c>
      <c r="E14" s="21"/>
      <c r="F14" s="81">
        <v>70301</v>
      </c>
      <c r="G14" s="82">
        <v>193</v>
      </c>
    </row>
    <row r="15" spans="1:7" ht="6.95" customHeight="1">
      <c r="B15" s="21"/>
      <c r="C15" s="21"/>
      <c r="D15" s="73"/>
      <c r="E15" s="21"/>
      <c r="F15" s="81"/>
      <c r="G15" s="82"/>
    </row>
    <row r="16" spans="1:7" ht="13.5" customHeight="1">
      <c r="B16" s="21"/>
      <c r="C16" s="80" t="s">
        <v>408</v>
      </c>
      <c r="D16" s="174" t="s">
        <v>407</v>
      </c>
      <c r="F16" s="81">
        <v>68650</v>
      </c>
      <c r="G16" s="82">
        <v>188</v>
      </c>
    </row>
    <row r="17" spans="2:7" ht="6.95" customHeight="1">
      <c r="B17" s="21"/>
      <c r="C17" s="21"/>
      <c r="D17" s="21"/>
      <c r="E17" s="21"/>
      <c r="F17" s="81"/>
      <c r="G17" s="82"/>
    </row>
    <row r="18" spans="2:7" ht="13.5" customHeight="1">
      <c r="B18" s="268" t="s">
        <v>110</v>
      </c>
      <c r="C18" s="268"/>
      <c r="D18" s="268"/>
      <c r="E18" s="268"/>
      <c r="F18" s="81"/>
      <c r="G18" s="82"/>
    </row>
    <row r="19" spans="2:7" ht="13.5" customHeight="1">
      <c r="B19" s="21"/>
      <c r="C19" s="80" t="s">
        <v>121</v>
      </c>
      <c r="D19" s="73">
        <v>29</v>
      </c>
      <c r="E19" s="21"/>
      <c r="F19" s="81">
        <v>1554169</v>
      </c>
      <c r="G19" s="82">
        <v>4258</v>
      </c>
    </row>
    <row r="20" spans="2:7" ht="13.5" customHeight="1">
      <c r="B20" s="21"/>
      <c r="C20" s="21"/>
      <c r="D20" s="174">
        <v>30</v>
      </c>
      <c r="E20" s="21"/>
      <c r="F20" s="81">
        <v>1594980</v>
      </c>
      <c r="G20" s="82">
        <v>4370</v>
      </c>
    </row>
    <row r="21" spans="2:7" ht="6.95" customHeight="1">
      <c r="B21" s="21"/>
      <c r="C21" s="21"/>
      <c r="D21" s="73"/>
      <c r="E21" s="21"/>
      <c r="F21" s="81"/>
      <c r="G21" s="82"/>
    </row>
    <row r="22" spans="2:7" ht="13.5" customHeight="1">
      <c r="B22" s="21"/>
      <c r="C22" s="80" t="s">
        <v>408</v>
      </c>
      <c r="D22" s="174" t="s">
        <v>407</v>
      </c>
      <c r="F22" s="81">
        <v>1570730</v>
      </c>
      <c r="G22" s="82">
        <v>4292</v>
      </c>
    </row>
    <row r="23" spans="2:7" ht="6.95" customHeight="1">
      <c r="B23" s="21"/>
      <c r="C23" s="21"/>
      <c r="D23" s="21"/>
      <c r="E23" s="21"/>
      <c r="F23" s="81"/>
      <c r="G23" s="82"/>
    </row>
    <row r="24" spans="2:7" ht="13.5" customHeight="1">
      <c r="B24" s="268" t="s">
        <v>111</v>
      </c>
      <c r="C24" s="268"/>
      <c r="D24" s="268"/>
      <c r="E24" s="268"/>
      <c r="F24" s="81"/>
      <c r="G24" s="82"/>
    </row>
    <row r="25" spans="2:7" ht="13.5" customHeight="1">
      <c r="B25" s="21"/>
      <c r="C25" s="80" t="s">
        <v>121</v>
      </c>
      <c r="D25" s="73">
        <v>29</v>
      </c>
      <c r="E25" s="21"/>
      <c r="F25" s="81">
        <v>487316</v>
      </c>
      <c r="G25" s="82">
        <v>1335</v>
      </c>
    </row>
    <row r="26" spans="2:7" ht="13.5" customHeight="1">
      <c r="B26" s="21"/>
      <c r="C26" s="21"/>
      <c r="D26" s="174">
        <v>30</v>
      </c>
      <c r="E26" s="21"/>
      <c r="F26" s="81">
        <v>530179</v>
      </c>
      <c r="G26" s="82">
        <v>1453</v>
      </c>
    </row>
    <row r="27" spans="2:7" ht="6.95" customHeight="1">
      <c r="B27" s="21"/>
      <c r="C27" s="21"/>
      <c r="D27" s="73"/>
      <c r="E27" s="21"/>
      <c r="F27" s="81"/>
      <c r="G27" s="82"/>
    </row>
    <row r="28" spans="2:7" ht="13.5" customHeight="1">
      <c r="B28" s="21"/>
      <c r="C28" s="80" t="s">
        <v>408</v>
      </c>
      <c r="D28" s="174" t="s">
        <v>407</v>
      </c>
      <c r="F28" s="81">
        <v>539890</v>
      </c>
      <c r="G28" s="82">
        <v>1475</v>
      </c>
    </row>
    <row r="29" spans="2:7" ht="5.0999999999999996" customHeight="1" thickBot="1">
      <c r="B29" s="29"/>
      <c r="C29" s="29"/>
      <c r="D29" s="29"/>
      <c r="E29" s="29"/>
      <c r="F29" s="175"/>
      <c r="G29" s="176"/>
    </row>
    <row r="30" spans="2:7" ht="18" customHeight="1">
      <c r="B30" s="267" t="s">
        <v>206</v>
      </c>
      <c r="C30" s="267"/>
      <c r="D30" s="267"/>
      <c r="E30" s="267"/>
      <c r="F30" s="267"/>
      <c r="G30" s="267"/>
    </row>
  </sheetData>
  <mergeCells count="8">
    <mergeCell ref="F4:F5"/>
    <mergeCell ref="B4:E4"/>
    <mergeCell ref="C5:E5"/>
    <mergeCell ref="B6:E6"/>
    <mergeCell ref="B30:G30"/>
    <mergeCell ref="B12:E12"/>
    <mergeCell ref="B18:E18"/>
    <mergeCell ref="B24:E2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B1:I23"/>
  <sheetViews>
    <sheetView showGridLines="0" view="pageBreakPreview" zoomScale="120" zoomScaleNormal="100" zoomScaleSheetLayoutView="120" workbookViewId="0"/>
  </sheetViews>
  <sheetFormatPr defaultRowHeight="12.75"/>
  <cols>
    <col min="1" max="1" width="5" style="26" customWidth="1"/>
    <col min="2" max="2" width="2.625" style="26" customWidth="1"/>
    <col min="3" max="3" width="5.25" style="26" customWidth="1"/>
    <col min="4" max="4" width="9" style="26"/>
    <col min="5" max="9" width="12.625" style="26" customWidth="1"/>
    <col min="10" max="16384" width="9" style="26"/>
  </cols>
  <sheetData>
    <row r="1" spans="2:9" ht="13.5" customHeight="1"/>
    <row r="2" spans="2:9" ht="18" customHeight="1">
      <c r="E2" s="179" t="s">
        <v>319</v>
      </c>
      <c r="F2" s="286" t="s">
        <v>97</v>
      </c>
      <c r="G2" s="286"/>
      <c r="H2" s="286"/>
    </row>
    <row r="3" spans="2:9" ht="18" customHeight="1" thickBot="1">
      <c r="E3" s="234"/>
      <c r="H3" s="327" t="s">
        <v>3</v>
      </c>
      <c r="I3" s="327"/>
    </row>
    <row r="4" spans="2:9" ht="18" customHeight="1">
      <c r="B4" s="273" t="s">
        <v>2</v>
      </c>
      <c r="C4" s="273"/>
      <c r="D4" s="274"/>
      <c r="E4" s="32" t="s">
        <v>300</v>
      </c>
      <c r="F4" s="32" t="s">
        <v>308</v>
      </c>
      <c r="G4" s="32" t="s">
        <v>325</v>
      </c>
      <c r="H4" s="32" t="s">
        <v>333</v>
      </c>
      <c r="I4" s="79" t="s">
        <v>411</v>
      </c>
    </row>
    <row r="5" spans="2:9" ht="18" customHeight="1">
      <c r="B5" s="334" t="s">
        <v>92</v>
      </c>
      <c r="C5" s="334"/>
      <c r="D5" s="335"/>
      <c r="E5" s="23">
        <f>E6+E10+E11+E14+E15+E16</f>
        <v>88584</v>
      </c>
      <c r="F5" s="23">
        <f>F6+F10+F11+F14+F15+F16</f>
        <v>89118</v>
      </c>
      <c r="G5" s="23">
        <f>G6+G10+G11+G14+G15+G16</f>
        <v>89613</v>
      </c>
      <c r="H5" s="23">
        <f>H6+H10+H11+H14+H15+H16</f>
        <v>89899</v>
      </c>
      <c r="I5" s="94">
        <f>I6+I10+I11+I14+I15+I16</f>
        <v>88823</v>
      </c>
    </row>
    <row r="6" spans="2:9" ht="18" customHeight="1">
      <c r="B6" s="21"/>
      <c r="C6" s="328" t="s">
        <v>238</v>
      </c>
      <c r="D6" s="329"/>
      <c r="E6" s="23">
        <f>SUM(E7:E9)</f>
        <v>5110</v>
      </c>
      <c r="F6" s="23">
        <f>SUM(F7:F9)</f>
        <v>5151</v>
      </c>
      <c r="G6" s="23">
        <f>SUM(G7:G9)</f>
        <v>5241</v>
      </c>
      <c r="H6" s="23">
        <f>SUM(H7:H9)</f>
        <v>5405</v>
      </c>
      <c r="I6" s="23">
        <f>SUM(I7:I9)</f>
        <v>5500</v>
      </c>
    </row>
    <row r="7" spans="2:9">
      <c r="B7" s="21"/>
      <c r="C7" s="21"/>
      <c r="D7" s="37" t="s">
        <v>4</v>
      </c>
      <c r="E7" s="23">
        <v>2036</v>
      </c>
      <c r="F7" s="23">
        <v>2055</v>
      </c>
      <c r="G7" s="23">
        <v>2121</v>
      </c>
      <c r="H7" s="23">
        <v>2214</v>
      </c>
      <c r="I7" s="23">
        <v>2273</v>
      </c>
    </row>
    <row r="8" spans="2:9">
      <c r="B8" s="21"/>
      <c r="C8" s="21"/>
      <c r="D8" s="37" t="s">
        <v>5</v>
      </c>
      <c r="E8" s="23">
        <v>2947</v>
      </c>
      <c r="F8" s="23">
        <v>2969</v>
      </c>
      <c r="G8" s="23">
        <v>2985</v>
      </c>
      <c r="H8" s="23">
        <v>3037</v>
      </c>
      <c r="I8" s="23">
        <v>3061</v>
      </c>
    </row>
    <row r="9" spans="2:9">
      <c r="B9" s="21"/>
      <c r="C9" s="21"/>
      <c r="D9" s="37" t="s">
        <v>6</v>
      </c>
      <c r="E9" s="23">
        <v>127</v>
      </c>
      <c r="F9" s="23">
        <v>127</v>
      </c>
      <c r="G9" s="23">
        <v>135</v>
      </c>
      <c r="H9" s="23">
        <v>154</v>
      </c>
      <c r="I9" s="23">
        <v>166</v>
      </c>
    </row>
    <row r="10" spans="2:9" ht="18" customHeight="1">
      <c r="B10" s="21"/>
      <c r="C10" s="328" t="s">
        <v>7</v>
      </c>
      <c r="D10" s="329"/>
      <c r="E10" s="23">
        <v>156</v>
      </c>
      <c r="F10" s="23">
        <v>158</v>
      </c>
      <c r="G10" s="23">
        <v>157</v>
      </c>
      <c r="H10" s="23">
        <v>153</v>
      </c>
      <c r="I10" s="23">
        <v>146</v>
      </c>
    </row>
    <row r="11" spans="2:9" ht="18" customHeight="1">
      <c r="B11" s="21"/>
      <c r="C11" s="328" t="s">
        <v>8</v>
      </c>
      <c r="D11" s="329"/>
      <c r="E11" s="23">
        <f>SUM(E12:E13)</f>
        <v>39204</v>
      </c>
      <c r="F11" s="23">
        <f>SUM(F12:F13)</f>
        <v>39505</v>
      </c>
      <c r="G11" s="23">
        <f>SUM(G12:G13)</f>
        <v>39608</v>
      </c>
      <c r="H11" s="23">
        <f>SUM(H12:H13)</f>
        <v>39579</v>
      </c>
      <c r="I11" s="23">
        <f>SUM(I12:I13)</f>
        <v>39569</v>
      </c>
    </row>
    <row r="12" spans="2:9">
      <c r="B12" s="21"/>
      <c r="C12" s="21"/>
      <c r="D12" s="37" t="s">
        <v>4</v>
      </c>
      <c r="E12" s="23">
        <v>17504</v>
      </c>
      <c r="F12" s="23">
        <v>17989</v>
      </c>
      <c r="G12" s="23">
        <v>18510</v>
      </c>
      <c r="H12" s="23">
        <v>18884</v>
      </c>
      <c r="I12" s="23">
        <v>19338</v>
      </c>
    </row>
    <row r="13" spans="2:9">
      <c r="B13" s="21"/>
      <c r="C13" s="21"/>
      <c r="D13" s="37" t="s">
        <v>5</v>
      </c>
      <c r="E13" s="23">
        <v>21700</v>
      </c>
      <c r="F13" s="23">
        <v>21516</v>
      </c>
      <c r="G13" s="23">
        <v>21098</v>
      </c>
      <c r="H13" s="23">
        <v>20695</v>
      </c>
      <c r="I13" s="23">
        <v>20231</v>
      </c>
    </row>
    <row r="14" spans="2:9" ht="18" customHeight="1">
      <c r="B14" s="21"/>
      <c r="C14" s="328" t="s">
        <v>239</v>
      </c>
      <c r="D14" s="329"/>
      <c r="E14" s="23">
        <v>1289</v>
      </c>
      <c r="F14" s="23">
        <v>1322</v>
      </c>
      <c r="G14" s="23">
        <v>1348</v>
      </c>
      <c r="H14" s="23">
        <v>1347</v>
      </c>
      <c r="I14" s="23">
        <v>1366</v>
      </c>
    </row>
    <row r="15" spans="2:9" s="235" customFormat="1" ht="18" customHeight="1">
      <c r="B15" s="214"/>
      <c r="C15" s="330" t="s">
        <v>9</v>
      </c>
      <c r="D15" s="331"/>
      <c r="E15" s="93">
        <v>1463</v>
      </c>
      <c r="F15" s="93">
        <v>1464</v>
      </c>
      <c r="G15" s="93">
        <v>1469</v>
      </c>
      <c r="H15" s="93">
        <v>1505</v>
      </c>
      <c r="I15" s="93">
        <v>1527</v>
      </c>
    </row>
    <row r="16" spans="2:9" s="69" customFormat="1" ht="18" customHeight="1">
      <c r="B16" s="67"/>
      <c r="C16" s="332" t="s">
        <v>10</v>
      </c>
      <c r="D16" s="333"/>
      <c r="E16" s="68">
        <f>SUM(E17:E20)</f>
        <v>41362</v>
      </c>
      <c r="F16" s="68">
        <f>SUM(F17:F20)</f>
        <v>41518</v>
      </c>
      <c r="G16" s="68">
        <f>SUM(G17:G20)</f>
        <v>41790</v>
      </c>
      <c r="H16" s="68">
        <f>SUM(H17:H20)</f>
        <v>41910</v>
      </c>
      <c r="I16" s="68">
        <f>SUM(I17:I20)</f>
        <v>40715</v>
      </c>
    </row>
    <row r="17" spans="2:9">
      <c r="B17" s="21"/>
      <c r="C17" s="21"/>
      <c r="D17" s="37" t="s">
        <v>11</v>
      </c>
      <c r="E17" s="23">
        <v>9522</v>
      </c>
      <c r="F17" s="23">
        <v>9330</v>
      </c>
      <c r="G17" s="23">
        <v>9218</v>
      </c>
      <c r="H17" s="23">
        <v>9202</v>
      </c>
      <c r="I17" s="23">
        <v>9083</v>
      </c>
    </row>
    <row r="18" spans="2:9">
      <c r="B18" s="21"/>
      <c r="C18" s="21"/>
      <c r="D18" s="37" t="s">
        <v>8</v>
      </c>
      <c r="E18" s="23">
        <v>30633</v>
      </c>
      <c r="F18" s="23">
        <v>30990</v>
      </c>
      <c r="G18" s="23">
        <v>31347</v>
      </c>
      <c r="H18" s="23">
        <v>31483</v>
      </c>
      <c r="I18" s="23">
        <v>31628</v>
      </c>
    </row>
    <row r="19" spans="2:9">
      <c r="B19" s="21"/>
      <c r="C19" s="21"/>
      <c r="D19" s="37" t="s">
        <v>12</v>
      </c>
      <c r="E19" s="23">
        <v>1203</v>
      </c>
      <c r="F19" s="23">
        <v>1194</v>
      </c>
      <c r="G19" s="23">
        <v>1221</v>
      </c>
      <c r="H19" s="23">
        <v>1221</v>
      </c>
      <c r="I19" s="138">
        <v>0</v>
      </c>
    </row>
    <row r="20" spans="2:9" ht="13.5" thickBot="1">
      <c r="B20" s="29"/>
      <c r="C20" s="29"/>
      <c r="D20" s="78" t="s">
        <v>276</v>
      </c>
      <c r="E20" s="30">
        <v>4</v>
      </c>
      <c r="F20" s="30">
        <v>4</v>
      </c>
      <c r="G20" s="30">
        <v>4</v>
      </c>
      <c r="H20" s="30">
        <v>4</v>
      </c>
      <c r="I20" s="30">
        <v>4</v>
      </c>
    </row>
    <row r="21" spans="2:9" ht="18" customHeight="1">
      <c r="C21" s="26" t="s">
        <v>262</v>
      </c>
    </row>
    <row r="22" spans="2:9">
      <c r="C22" s="236" t="s">
        <v>240</v>
      </c>
    </row>
    <row r="23" spans="2:9">
      <c r="C23" s="236" t="s">
        <v>241</v>
      </c>
    </row>
  </sheetData>
  <mergeCells count="10">
    <mergeCell ref="H3:I3"/>
    <mergeCell ref="F2:H2"/>
    <mergeCell ref="C14:D14"/>
    <mergeCell ref="C15:D15"/>
    <mergeCell ref="C16:D16"/>
    <mergeCell ref="B4:D4"/>
    <mergeCell ref="B5:D5"/>
    <mergeCell ref="C6:D6"/>
    <mergeCell ref="C10:D10"/>
    <mergeCell ref="C11:D11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B1:I22"/>
  <sheetViews>
    <sheetView showGridLines="0" view="pageBreakPreview" zoomScale="110" zoomScaleNormal="100" zoomScaleSheetLayoutView="110" workbookViewId="0"/>
  </sheetViews>
  <sheetFormatPr defaultRowHeight="12.75"/>
  <cols>
    <col min="1" max="1" width="5" style="26" customWidth="1"/>
    <col min="2" max="2" width="2.75" style="26" customWidth="1"/>
    <col min="3" max="3" width="17.875" style="26" customWidth="1"/>
    <col min="4" max="4" width="8.25" style="26" customWidth="1"/>
    <col min="5" max="9" width="10.625" style="26" customWidth="1"/>
    <col min="10" max="16384" width="9" style="26"/>
  </cols>
  <sheetData>
    <row r="1" spans="2:9" ht="13.5" customHeight="1"/>
    <row r="2" spans="2:9" ht="18" customHeight="1">
      <c r="D2" s="179" t="s">
        <v>320</v>
      </c>
      <c r="E2" s="336" t="s">
        <v>290</v>
      </c>
      <c r="F2" s="336"/>
      <c r="G2" s="336"/>
    </row>
    <row r="3" spans="2:9" ht="18" customHeight="1" thickBot="1"/>
    <row r="4" spans="2:9" ht="18" customHeight="1">
      <c r="B4" s="273" t="s">
        <v>142</v>
      </c>
      <c r="C4" s="273"/>
      <c r="D4" s="274"/>
      <c r="E4" s="126" t="s">
        <v>301</v>
      </c>
      <c r="F4" s="126" t="s">
        <v>309</v>
      </c>
      <c r="G4" s="126" t="s">
        <v>326</v>
      </c>
      <c r="H4" s="126" t="s">
        <v>334</v>
      </c>
      <c r="I4" s="109" t="s">
        <v>414</v>
      </c>
    </row>
    <row r="5" spans="2:9" ht="18" customHeight="1">
      <c r="B5" s="337" t="s">
        <v>98</v>
      </c>
      <c r="C5" s="337"/>
      <c r="D5" s="64" t="s">
        <v>263</v>
      </c>
      <c r="E5" s="23">
        <v>9</v>
      </c>
      <c r="F5" s="23">
        <v>9</v>
      </c>
      <c r="G5" s="23">
        <v>9</v>
      </c>
      <c r="H5" s="23">
        <v>9</v>
      </c>
      <c r="I5" s="94">
        <v>9</v>
      </c>
    </row>
    <row r="6" spans="2:9" ht="18" customHeight="1">
      <c r="B6" s="337" t="s">
        <v>99</v>
      </c>
      <c r="C6" s="337"/>
      <c r="D6" s="64" t="s">
        <v>264</v>
      </c>
      <c r="E6" s="23">
        <v>160</v>
      </c>
      <c r="F6" s="23">
        <v>159</v>
      </c>
      <c r="G6" s="23">
        <v>158</v>
      </c>
      <c r="H6" s="23">
        <v>157</v>
      </c>
      <c r="I6" s="94">
        <v>152</v>
      </c>
    </row>
    <row r="7" spans="2:9" ht="18" customHeight="1">
      <c r="B7" s="21"/>
      <c r="C7" s="328" t="s">
        <v>143</v>
      </c>
      <c r="D7" s="329"/>
      <c r="E7" s="23">
        <v>736</v>
      </c>
      <c r="F7" s="23">
        <v>737</v>
      </c>
      <c r="G7" s="23">
        <v>738</v>
      </c>
      <c r="H7" s="23">
        <v>742</v>
      </c>
      <c r="I7" s="94">
        <v>762</v>
      </c>
    </row>
    <row r="8" spans="2:9" ht="18" customHeight="1">
      <c r="B8" s="21"/>
      <c r="C8" s="328" t="s">
        <v>242</v>
      </c>
      <c r="D8" s="329"/>
      <c r="E8" s="23">
        <v>18</v>
      </c>
      <c r="F8" s="23">
        <v>18</v>
      </c>
      <c r="G8" s="23">
        <v>18</v>
      </c>
      <c r="H8" s="23">
        <v>17</v>
      </c>
      <c r="I8" s="94">
        <v>17</v>
      </c>
    </row>
    <row r="9" spans="2:9" ht="18" customHeight="1">
      <c r="B9" s="21"/>
      <c r="C9" s="328" t="s">
        <v>144</v>
      </c>
      <c r="D9" s="329"/>
      <c r="E9" s="23">
        <v>60812</v>
      </c>
      <c r="F9" s="23">
        <v>60650</v>
      </c>
      <c r="G9" s="23">
        <v>59951</v>
      </c>
      <c r="H9" s="23">
        <v>59556</v>
      </c>
      <c r="I9" s="94">
        <v>58793</v>
      </c>
    </row>
    <row r="10" spans="2:9" ht="18" customHeight="1">
      <c r="B10" s="21"/>
      <c r="C10" s="328" t="s">
        <v>145</v>
      </c>
      <c r="D10" s="329"/>
      <c r="E10" s="23">
        <v>42359</v>
      </c>
      <c r="F10" s="23">
        <v>41470</v>
      </c>
      <c r="G10" s="23">
        <v>39174</v>
      </c>
      <c r="H10" s="23">
        <v>36497</v>
      </c>
      <c r="I10" s="94">
        <v>34250</v>
      </c>
    </row>
    <row r="11" spans="2:9" ht="18" customHeight="1">
      <c r="B11" s="21"/>
      <c r="C11" s="22" t="s">
        <v>146</v>
      </c>
      <c r="D11" s="237" t="s">
        <v>246</v>
      </c>
      <c r="E11" s="95">
        <v>69.7</v>
      </c>
      <c r="F11" s="95">
        <v>68.400000000000006</v>
      </c>
      <c r="G11" s="95">
        <v>65.3</v>
      </c>
      <c r="H11" s="95">
        <v>61.3</v>
      </c>
      <c r="I11" s="238">
        <v>58.3</v>
      </c>
    </row>
    <row r="12" spans="2:9" ht="18" customHeight="1">
      <c r="B12" s="21"/>
      <c r="C12" s="22" t="s">
        <v>147</v>
      </c>
      <c r="D12" s="237" t="s">
        <v>280</v>
      </c>
      <c r="E12" s="23">
        <v>5269</v>
      </c>
      <c r="F12" s="23">
        <v>5201</v>
      </c>
      <c r="G12" s="23">
        <v>5197</v>
      </c>
      <c r="H12" s="23">
        <v>5100</v>
      </c>
      <c r="I12" s="94">
        <v>4547</v>
      </c>
    </row>
    <row r="13" spans="2:9" ht="18" customHeight="1">
      <c r="B13" s="21"/>
      <c r="C13" s="22" t="s">
        <v>148</v>
      </c>
      <c r="D13" s="237" t="s">
        <v>280</v>
      </c>
      <c r="E13" s="23">
        <v>2353</v>
      </c>
      <c r="F13" s="23">
        <v>2275</v>
      </c>
      <c r="G13" s="23">
        <v>2293</v>
      </c>
      <c r="H13" s="23">
        <v>2292</v>
      </c>
      <c r="I13" s="94">
        <v>2114</v>
      </c>
    </row>
    <row r="14" spans="2:9" ht="18" customHeight="1">
      <c r="B14" s="21"/>
      <c r="C14" s="22" t="s">
        <v>149</v>
      </c>
      <c r="D14" s="237" t="s">
        <v>265</v>
      </c>
      <c r="E14" s="95">
        <v>44.7</v>
      </c>
      <c r="F14" s="95">
        <v>43.7</v>
      </c>
      <c r="G14" s="95">
        <v>44.1</v>
      </c>
      <c r="H14" s="95">
        <v>44.9</v>
      </c>
      <c r="I14" s="238">
        <v>46.5</v>
      </c>
    </row>
    <row r="15" spans="2:9" ht="18" customHeight="1">
      <c r="B15" s="21"/>
      <c r="C15" s="22" t="s">
        <v>150</v>
      </c>
      <c r="D15" s="237" t="s">
        <v>281</v>
      </c>
      <c r="E15" s="23">
        <v>717</v>
      </c>
      <c r="F15" s="23">
        <v>692</v>
      </c>
      <c r="G15" s="23">
        <v>693</v>
      </c>
      <c r="H15" s="23">
        <v>679</v>
      </c>
      <c r="I15" s="94">
        <v>625</v>
      </c>
    </row>
    <row r="16" spans="2:9" ht="18" customHeight="1">
      <c r="B16" s="21"/>
      <c r="C16" s="22" t="s">
        <v>151</v>
      </c>
      <c r="D16" s="237" t="s">
        <v>282</v>
      </c>
      <c r="E16" s="23">
        <v>969</v>
      </c>
      <c r="F16" s="23">
        <v>940</v>
      </c>
      <c r="G16" s="23">
        <v>937</v>
      </c>
      <c r="H16" s="23">
        <v>929</v>
      </c>
      <c r="I16" s="94">
        <v>856</v>
      </c>
    </row>
    <row r="17" spans="2:9" ht="18" customHeight="1">
      <c r="B17" s="21"/>
      <c r="C17" s="22" t="s">
        <v>152</v>
      </c>
      <c r="D17" s="237" t="s">
        <v>283</v>
      </c>
      <c r="E17" s="23">
        <v>841958</v>
      </c>
      <c r="F17" s="23">
        <v>810085</v>
      </c>
      <c r="G17" s="23">
        <v>812779</v>
      </c>
      <c r="H17" s="23">
        <v>812506</v>
      </c>
      <c r="I17" s="94">
        <v>759978</v>
      </c>
    </row>
    <row r="18" spans="2:9" ht="18" customHeight="1">
      <c r="B18" s="21"/>
      <c r="C18" s="185" t="s">
        <v>153</v>
      </c>
      <c r="D18" s="237" t="s">
        <v>284</v>
      </c>
      <c r="E18" s="95">
        <v>55.5</v>
      </c>
      <c r="F18" s="95">
        <v>54.9</v>
      </c>
      <c r="G18" s="95">
        <v>58.5</v>
      </c>
      <c r="H18" s="95">
        <v>62.8</v>
      </c>
      <c r="I18" s="238">
        <v>61.7</v>
      </c>
    </row>
    <row r="19" spans="2:9" ht="18" customHeight="1">
      <c r="B19" s="21"/>
      <c r="C19" s="185" t="s">
        <v>154</v>
      </c>
      <c r="D19" s="237" t="s">
        <v>155</v>
      </c>
      <c r="E19" s="23">
        <v>19877</v>
      </c>
      <c r="F19" s="23">
        <v>19534</v>
      </c>
      <c r="G19" s="23">
        <v>20748</v>
      </c>
      <c r="H19" s="23">
        <v>22262</v>
      </c>
      <c r="I19" s="94">
        <v>22189</v>
      </c>
    </row>
    <row r="20" spans="2:9" ht="18" customHeight="1" thickBot="1">
      <c r="B20" s="29"/>
      <c r="C20" s="239" t="s">
        <v>156</v>
      </c>
      <c r="D20" s="240" t="s">
        <v>155</v>
      </c>
      <c r="E20" s="96">
        <v>159.80000000000001</v>
      </c>
      <c r="F20" s="96">
        <v>155.80000000000001</v>
      </c>
      <c r="G20" s="96">
        <v>156.4</v>
      </c>
      <c r="H20" s="96">
        <v>159.30000000000001</v>
      </c>
      <c r="I20" s="241">
        <v>167.1</v>
      </c>
    </row>
    <row r="21" spans="2:9" ht="18" customHeight="1">
      <c r="C21" s="26" t="s">
        <v>417</v>
      </c>
    </row>
    <row r="22" spans="2:9">
      <c r="C22" s="26" t="s">
        <v>247</v>
      </c>
    </row>
  </sheetData>
  <mergeCells count="8">
    <mergeCell ref="E2:G2"/>
    <mergeCell ref="C8:D8"/>
    <mergeCell ref="C9:D9"/>
    <mergeCell ref="C10:D10"/>
    <mergeCell ref="B4:D4"/>
    <mergeCell ref="B5:C5"/>
    <mergeCell ref="B6:C6"/>
    <mergeCell ref="C7:D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Q21"/>
  <sheetViews>
    <sheetView showGridLines="0" view="pageBreakPreview" zoomScaleNormal="100" zoomScaleSheetLayoutView="100" workbookViewId="0">
      <selection activeCell="P6" sqref="P6"/>
    </sheetView>
  </sheetViews>
  <sheetFormatPr defaultRowHeight="12.75"/>
  <cols>
    <col min="1" max="1" width="5" style="1" customWidth="1"/>
    <col min="2" max="2" width="2.625" style="1" customWidth="1"/>
    <col min="3" max="3" width="4.625" style="1" customWidth="1"/>
    <col min="4" max="4" width="3.625" style="1" bestFit="1" customWidth="1"/>
    <col min="5" max="5" width="4.625" style="1" customWidth="1"/>
    <col min="6" max="6" width="1.875" style="1" customWidth="1"/>
    <col min="7" max="7" width="17.625" style="1" customWidth="1"/>
    <col min="8" max="9" width="15.625" style="1" customWidth="1"/>
    <col min="10" max="10" width="12.625" style="1" customWidth="1"/>
    <col min="11" max="12" width="1.625" style="1" customWidth="1"/>
    <col min="13" max="13" width="18.625" style="1" customWidth="1"/>
    <col min="14" max="15" width="15.625" style="1" customWidth="1"/>
    <col min="16" max="16" width="14.625" style="1" customWidth="1"/>
    <col min="17" max="17" width="1.625" style="1" customWidth="1"/>
    <col min="18" max="16384" width="9" style="1"/>
  </cols>
  <sheetData>
    <row r="1" spans="1:17" ht="13.5" customHeight="1"/>
    <row r="2" spans="1:17" ht="18" customHeight="1">
      <c r="F2" s="19"/>
      <c r="H2" s="115" t="s">
        <v>269</v>
      </c>
      <c r="I2" s="326" t="s">
        <v>100</v>
      </c>
      <c r="J2" s="326"/>
      <c r="K2" s="326"/>
      <c r="L2" s="326"/>
      <c r="M2" s="326"/>
      <c r="N2" s="342"/>
      <c r="O2" s="342"/>
    </row>
    <row r="3" spans="1:17" ht="18" customHeight="1" thickBot="1"/>
    <row r="4" spans="1:17" ht="18" customHeight="1">
      <c r="B4" s="3"/>
      <c r="C4" s="320" t="s">
        <v>105</v>
      </c>
      <c r="D4" s="320"/>
      <c r="E4" s="320"/>
      <c r="F4" s="320"/>
      <c r="G4" s="340" t="s">
        <v>248</v>
      </c>
      <c r="H4" s="341"/>
      <c r="I4" s="341"/>
      <c r="J4" s="341"/>
      <c r="K4" s="7"/>
      <c r="L4" s="7"/>
      <c r="M4" s="340" t="s">
        <v>249</v>
      </c>
      <c r="N4" s="341"/>
      <c r="O4" s="341"/>
      <c r="P4" s="341"/>
      <c r="Q4" s="7"/>
    </row>
    <row r="5" spans="1:17" ht="18" customHeight="1">
      <c r="B5" s="6"/>
      <c r="C5" s="321"/>
      <c r="D5" s="321"/>
      <c r="E5" s="321"/>
      <c r="F5" s="321"/>
      <c r="G5" s="8" t="s">
        <v>95</v>
      </c>
      <c r="H5" s="8" t="s">
        <v>250</v>
      </c>
      <c r="I5" s="8" t="s">
        <v>251</v>
      </c>
      <c r="J5" s="8" t="s">
        <v>252</v>
      </c>
      <c r="K5" s="10"/>
      <c r="L5" s="10"/>
      <c r="M5" s="8" t="s">
        <v>95</v>
      </c>
      <c r="N5" s="8" t="s">
        <v>250</v>
      </c>
      <c r="O5" s="8" t="s">
        <v>251</v>
      </c>
      <c r="P5" s="8" t="s">
        <v>252</v>
      </c>
      <c r="Q5" s="10"/>
    </row>
    <row r="6" spans="1:17" ht="18" customHeight="1">
      <c r="B6" s="4"/>
      <c r="C6" s="4" t="s">
        <v>121</v>
      </c>
      <c r="D6" s="4">
        <v>23</v>
      </c>
      <c r="E6" s="4" t="s">
        <v>105</v>
      </c>
      <c r="F6" s="4"/>
      <c r="G6" s="104">
        <v>94908</v>
      </c>
      <c r="H6" s="105">
        <v>93116</v>
      </c>
      <c r="I6" s="105">
        <v>1792</v>
      </c>
      <c r="J6" s="23">
        <v>260</v>
      </c>
      <c r="K6" s="21"/>
      <c r="L6" s="21"/>
      <c r="M6" s="105">
        <v>301127</v>
      </c>
      <c r="N6" s="105">
        <v>279114</v>
      </c>
      <c r="O6" s="105">
        <v>22013</v>
      </c>
      <c r="P6" s="23">
        <v>825</v>
      </c>
      <c r="Q6" s="4"/>
    </row>
    <row r="7" spans="1:17" ht="18" customHeight="1">
      <c r="B7" s="4"/>
      <c r="C7" s="4"/>
      <c r="D7" s="4">
        <v>24</v>
      </c>
      <c r="E7" s="4"/>
      <c r="F7" s="4"/>
      <c r="G7" s="104">
        <v>91057</v>
      </c>
      <c r="H7" s="105">
        <v>85635</v>
      </c>
      <c r="I7" s="105">
        <v>5422</v>
      </c>
      <c r="J7" s="23">
        <v>249</v>
      </c>
      <c r="K7" s="21"/>
      <c r="L7" s="21"/>
      <c r="M7" s="105">
        <v>278289</v>
      </c>
      <c r="N7" s="105">
        <v>255254</v>
      </c>
      <c r="O7" s="105">
        <v>23035</v>
      </c>
      <c r="P7" s="23">
        <v>762</v>
      </c>
      <c r="Q7" s="4"/>
    </row>
    <row r="8" spans="1:17" s="25" customFormat="1" ht="18" customHeight="1">
      <c r="A8" s="26"/>
      <c r="B8" s="21"/>
      <c r="C8" s="21"/>
      <c r="D8" s="21">
        <v>25</v>
      </c>
      <c r="E8" s="21"/>
      <c r="F8" s="21"/>
      <c r="G8" s="104">
        <v>111677</v>
      </c>
      <c r="H8" s="105">
        <v>91384</v>
      </c>
      <c r="I8" s="105">
        <v>20293</v>
      </c>
      <c r="J8" s="23">
        <v>306</v>
      </c>
      <c r="K8" s="21"/>
      <c r="L8" s="21"/>
      <c r="M8" s="105">
        <v>312742</v>
      </c>
      <c r="N8" s="105">
        <v>284618</v>
      </c>
      <c r="O8" s="105">
        <v>28124</v>
      </c>
      <c r="P8" s="23">
        <v>857</v>
      </c>
      <c r="Q8" s="85"/>
    </row>
    <row r="9" spans="1:17" s="25" customFormat="1" ht="18" customHeight="1">
      <c r="A9" s="26"/>
      <c r="B9" s="21"/>
      <c r="C9" s="21"/>
      <c r="D9" s="21">
        <v>26</v>
      </c>
      <c r="E9" s="21"/>
      <c r="F9" s="21"/>
      <c r="G9" s="104">
        <v>169238</v>
      </c>
      <c r="H9" s="105">
        <v>145674</v>
      </c>
      <c r="I9" s="105">
        <v>23564</v>
      </c>
      <c r="J9" s="23">
        <v>463</v>
      </c>
      <c r="K9" s="21"/>
      <c r="L9" s="21"/>
      <c r="M9" s="105">
        <v>350744</v>
      </c>
      <c r="N9" s="105">
        <v>323017</v>
      </c>
      <c r="O9" s="105">
        <v>27727</v>
      </c>
      <c r="P9" s="23">
        <v>961</v>
      </c>
      <c r="Q9" s="21"/>
    </row>
    <row r="10" spans="1:17" s="25" customFormat="1" ht="18" customHeight="1" thickBot="1">
      <c r="A10" s="26"/>
      <c r="B10" s="29"/>
      <c r="C10" s="29"/>
      <c r="D10" s="112">
        <v>27</v>
      </c>
      <c r="E10" s="112"/>
      <c r="F10" s="112"/>
      <c r="G10" s="113"/>
      <c r="H10" s="114"/>
      <c r="I10" s="114"/>
      <c r="J10" s="97"/>
      <c r="K10" s="112"/>
      <c r="L10" s="112"/>
      <c r="M10" s="114"/>
      <c r="N10" s="114"/>
      <c r="O10" s="114"/>
      <c r="P10" s="97"/>
      <c r="Q10" s="98"/>
    </row>
    <row r="11" spans="1:17" ht="18" customHeight="1">
      <c r="B11" s="1" t="s">
        <v>277</v>
      </c>
      <c r="P11" s="1" t="s">
        <v>279</v>
      </c>
    </row>
    <row r="21" spans="8:10" ht="13.5">
      <c r="H21" s="338"/>
      <c r="I21" s="339"/>
      <c r="J21" s="339"/>
    </row>
  </sheetData>
  <mergeCells count="6">
    <mergeCell ref="H21:J21"/>
    <mergeCell ref="I2:M2"/>
    <mergeCell ref="C4:F5"/>
    <mergeCell ref="G4:J4"/>
    <mergeCell ref="N2:O2"/>
    <mergeCell ref="M4:P4"/>
  </mergeCells>
  <phoneticPr fontId="1"/>
  <pageMargins left="0.75" right="0.75" top="1" bottom="1" header="0.51200000000000001" footer="0.51200000000000001"/>
  <pageSetup paperSize="9" scale="86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B1:K22"/>
  <sheetViews>
    <sheetView showGridLines="0" view="pageBreakPreview" zoomScale="110" zoomScaleNormal="100" zoomScaleSheetLayoutView="110" workbookViewId="0"/>
  </sheetViews>
  <sheetFormatPr defaultRowHeight="12.75"/>
  <cols>
    <col min="1" max="1" width="5" style="26" customWidth="1"/>
    <col min="2" max="2" width="4.625" style="26" customWidth="1"/>
    <col min="3" max="3" width="3.625" style="26" bestFit="1" customWidth="1"/>
    <col min="4" max="4" width="2.625" style="26" customWidth="1"/>
    <col min="5" max="5" width="9.125" style="26" customWidth="1"/>
    <col min="6" max="8" width="10.625" style="26" customWidth="1"/>
    <col min="9" max="10" width="10.125" style="26" customWidth="1"/>
    <col min="11" max="11" width="10.375" style="26" customWidth="1"/>
    <col min="12" max="16384" width="9" style="26"/>
  </cols>
  <sheetData>
    <row r="1" spans="2:11" ht="13.5" customHeight="1"/>
    <row r="2" spans="2:11" ht="18" customHeight="1">
      <c r="F2" s="242" t="s">
        <v>321</v>
      </c>
      <c r="G2" s="343" t="s">
        <v>101</v>
      </c>
      <c r="H2" s="343"/>
      <c r="I2" s="343"/>
      <c r="J2" s="343"/>
    </row>
    <row r="3" spans="2:11" ht="18" customHeight="1" thickBot="1">
      <c r="B3" s="26" t="s">
        <v>21</v>
      </c>
    </row>
    <row r="4" spans="2:11" ht="18" customHeight="1">
      <c r="B4" s="273" t="s">
        <v>13</v>
      </c>
      <c r="C4" s="273"/>
      <c r="D4" s="273"/>
      <c r="E4" s="273"/>
      <c r="F4" s="32" t="s">
        <v>0</v>
      </c>
      <c r="G4" s="32" t="s">
        <v>16</v>
      </c>
      <c r="H4" s="32" t="s">
        <v>17</v>
      </c>
      <c r="I4" s="32" t="s">
        <v>18</v>
      </c>
      <c r="J4" s="32" t="s">
        <v>19</v>
      </c>
      <c r="K4" s="32" t="s">
        <v>20</v>
      </c>
    </row>
    <row r="5" spans="2:11">
      <c r="B5" s="80" t="s">
        <v>1</v>
      </c>
      <c r="C5" s="73">
        <v>27</v>
      </c>
      <c r="D5" s="21" t="s">
        <v>105</v>
      </c>
      <c r="E5" s="21"/>
      <c r="F5" s="39"/>
      <c r="G5" s="21"/>
      <c r="H5" s="21"/>
      <c r="I5" s="21"/>
      <c r="J5" s="21"/>
      <c r="K5" s="21"/>
    </row>
    <row r="6" spans="2:11" ht="13.5" customHeight="1">
      <c r="B6" s="21"/>
      <c r="C6" s="73"/>
      <c r="D6" s="21"/>
      <c r="E6" s="21" t="s">
        <v>90</v>
      </c>
      <c r="F6" s="55">
        <v>2491114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</row>
    <row r="7" spans="2:11" ht="13.5" customHeight="1">
      <c r="B7" s="21"/>
      <c r="C7" s="73"/>
      <c r="D7" s="21"/>
      <c r="E7" s="21" t="s">
        <v>91</v>
      </c>
      <c r="F7" s="55">
        <v>981873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</row>
    <row r="8" spans="2:11">
      <c r="B8" s="21"/>
      <c r="C8" s="73">
        <v>28</v>
      </c>
      <c r="D8" s="21"/>
      <c r="E8" s="21"/>
      <c r="F8" s="55"/>
      <c r="G8" s="21"/>
      <c r="H8" s="21"/>
      <c r="I8" s="21"/>
      <c r="J8" s="21"/>
      <c r="K8" s="21"/>
    </row>
    <row r="9" spans="2:11" ht="13.5" customHeight="1">
      <c r="B9" s="21"/>
      <c r="C9" s="73"/>
      <c r="D9" s="21"/>
      <c r="E9" s="21" t="s">
        <v>255</v>
      </c>
      <c r="F9" s="55">
        <v>2488109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</row>
    <row r="10" spans="2:11" ht="13.5" customHeight="1">
      <c r="B10" s="21"/>
      <c r="C10" s="73"/>
      <c r="D10" s="21"/>
      <c r="E10" s="21" t="s">
        <v>256</v>
      </c>
      <c r="F10" s="55">
        <v>995656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</row>
    <row r="11" spans="2:11">
      <c r="B11" s="21"/>
      <c r="C11" s="73">
        <v>29</v>
      </c>
      <c r="D11" s="21"/>
      <c r="E11" s="21"/>
      <c r="F11" s="55"/>
      <c r="G11" s="21"/>
      <c r="H11" s="21"/>
      <c r="I11" s="21"/>
      <c r="J11" s="21"/>
      <c r="K11" s="21"/>
    </row>
    <row r="12" spans="2:11" ht="13.5" customHeight="1">
      <c r="B12" s="21"/>
      <c r="C12" s="73"/>
      <c r="D12" s="21"/>
      <c r="E12" s="21" t="s">
        <v>14</v>
      </c>
      <c r="F12" s="55">
        <v>2509477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</row>
    <row r="13" spans="2:11" ht="13.5" customHeight="1">
      <c r="B13" s="21"/>
      <c r="C13" s="73"/>
      <c r="D13" s="21"/>
      <c r="E13" s="21" t="s">
        <v>15</v>
      </c>
      <c r="F13" s="55">
        <v>1016647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</row>
    <row r="14" spans="2:11">
      <c r="B14" s="21"/>
      <c r="C14" s="73">
        <v>30</v>
      </c>
      <c r="D14" s="21"/>
      <c r="E14" s="21"/>
      <c r="F14" s="55"/>
      <c r="G14" s="21"/>
      <c r="H14" s="21"/>
      <c r="I14" s="21"/>
      <c r="J14" s="21"/>
      <c r="K14" s="21"/>
    </row>
    <row r="15" spans="2:11" ht="13.5" customHeight="1">
      <c r="B15" s="21"/>
      <c r="C15" s="73"/>
      <c r="D15" s="21"/>
      <c r="E15" s="21" t="s">
        <v>14</v>
      </c>
      <c r="F15" s="55">
        <v>2636915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</row>
    <row r="16" spans="2:11" ht="13.5" customHeight="1">
      <c r="B16" s="21"/>
      <c r="C16" s="73"/>
      <c r="D16" s="21"/>
      <c r="E16" s="21" t="s">
        <v>15</v>
      </c>
      <c r="F16" s="55">
        <v>1048111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</row>
    <row r="17" spans="2:11" ht="13.5" customHeight="1">
      <c r="B17" s="21"/>
      <c r="C17" s="73"/>
      <c r="D17" s="21"/>
      <c r="E17" s="21"/>
      <c r="F17" s="39"/>
      <c r="G17" s="23"/>
      <c r="H17" s="23"/>
      <c r="I17" s="23"/>
      <c r="J17" s="23"/>
      <c r="K17" s="23"/>
    </row>
    <row r="18" spans="2:11" ht="18" customHeight="1">
      <c r="B18" s="26" t="s">
        <v>415</v>
      </c>
      <c r="C18" s="83" t="s">
        <v>407</v>
      </c>
      <c r="D18" s="21" t="s">
        <v>416</v>
      </c>
      <c r="E18" s="21"/>
      <c r="F18" s="39"/>
    </row>
    <row r="19" spans="2:11">
      <c r="C19" s="73"/>
      <c r="D19" s="21"/>
      <c r="E19" s="21" t="s">
        <v>255</v>
      </c>
      <c r="F19" s="99">
        <v>2524802</v>
      </c>
      <c r="G19" s="138">
        <v>0</v>
      </c>
      <c r="H19" s="138">
        <v>0</v>
      </c>
      <c r="I19" s="138">
        <v>0</v>
      </c>
      <c r="J19" s="138">
        <v>0</v>
      </c>
      <c r="K19" s="243">
        <v>0</v>
      </c>
    </row>
    <row r="20" spans="2:11">
      <c r="C20" s="73"/>
      <c r="D20" s="21"/>
      <c r="E20" s="21" t="s">
        <v>15</v>
      </c>
      <c r="F20" s="99">
        <v>1045570</v>
      </c>
      <c r="G20" s="138">
        <v>0</v>
      </c>
      <c r="H20" s="138">
        <v>0</v>
      </c>
      <c r="I20" s="138">
        <v>0</v>
      </c>
      <c r="J20" s="138">
        <v>0</v>
      </c>
      <c r="K20" s="243">
        <v>0</v>
      </c>
    </row>
    <row r="21" spans="2:11" ht="13.5" thickBot="1">
      <c r="B21" s="29"/>
      <c r="C21" s="244"/>
      <c r="D21" s="29"/>
      <c r="E21" s="29"/>
      <c r="F21" s="44"/>
      <c r="G21" s="29"/>
      <c r="H21" s="29"/>
      <c r="I21" s="29"/>
      <c r="J21" s="29"/>
      <c r="K21" s="29"/>
    </row>
    <row r="22" spans="2:11">
      <c r="B22" s="26" t="s">
        <v>235</v>
      </c>
    </row>
  </sheetData>
  <mergeCells count="2">
    <mergeCell ref="B4:E4"/>
    <mergeCell ref="G2:J2"/>
  </mergeCells>
  <phoneticPr fontId="1"/>
  <pageMargins left="1.93" right="0.75" top="1" bottom="1" header="0.51200000000000001" footer="0.51200000000000001"/>
  <pageSetup paperSize="9" orientation="landscape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K10"/>
  <sheetViews>
    <sheetView showGridLines="0" view="pageBreakPreview" zoomScale="130" zoomScaleNormal="100" zoomScaleSheetLayoutView="130" workbookViewId="0"/>
  </sheetViews>
  <sheetFormatPr defaultRowHeight="12.75"/>
  <cols>
    <col min="1" max="1" width="5" style="26" customWidth="1"/>
    <col min="2" max="11" width="8.125" style="26" customWidth="1"/>
    <col min="12" max="16384" width="9" style="26"/>
  </cols>
  <sheetData>
    <row r="1" spans="1:11" ht="13.5" customHeight="1"/>
    <row r="2" spans="1:11" ht="13.5">
      <c r="D2" s="179" t="s">
        <v>322</v>
      </c>
      <c r="E2" s="286" t="s">
        <v>102</v>
      </c>
      <c r="F2" s="286"/>
      <c r="G2" s="286"/>
      <c r="H2" s="286"/>
      <c r="I2" s="287"/>
    </row>
    <row r="3" spans="1:11">
      <c r="F3" s="177" t="s">
        <v>220</v>
      </c>
    </row>
    <row r="4" spans="1:11" ht="18" customHeight="1" thickBot="1">
      <c r="B4" s="26" t="s">
        <v>24</v>
      </c>
    </row>
    <row r="5" spans="1:11" ht="20.100000000000001" customHeight="1">
      <c r="A5" s="21"/>
      <c r="B5" s="273" t="s">
        <v>302</v>
      </c>
      <c r="C5" s="273"/>
      <c r="D5" s="282" t="s">
        <v>310</v>
      </c>
      <c r="E5" s="273"/>
      <c r="F5" s="282" t="s">
        <v>327</v>
      </c>
      <c r="G5" s="273"/>
      <c r="H5" s="282" t="s">
        <v>335</v>
      </c>
      <c r="I5" s="273"/>
      <c r="J5" s="280" t="s">
        <v>475</v>
      </c>
      <c r="K5" s="281"/>
    </row>
    <row r="6" spans="1:11" ht="20.100000000000001" customHeight="1">
      <c r="A6" s="21"/>
      <c r="B6" s="164" t="s">
        <v>22</v>
      </c>
      <c r="C6" s="52" t="s">
        <v>23</v>
      </c>
      <c r="D6" s="52" t="s">
        <v>257</v>
      </c>
      <c r="E6" s="52" t="s">
        <v>258</v>
      </c>
      <c r="F6" s="52" t="s">
        <v>22</v>
      </c>
      <c r="G6" s="52" t="s">
        <v>23</v>
      </c>
      <c r="H6" s="52" t="s">
        <v>22</v>
      </c>
      <c r="I6" s="52" t="s">
        <v>23</v>
      </c>
      <c r="J6" s="52" t="s">
        <v>22</v>
      </c>
      <c r="K6" s="52" t="s">
        <v>23</v>
      </c>
    </row>
    <row r="7" spans="1:11">
      <c r="B7" s="49"/>
      <c r="C7" s="49"/>
      <c r="D7" s="49"/>
      <c r="E7" s="49"/>
      <c r="F7" s="49"/>
      <c r="G7" s="49"/>
    </row>
    <row r="8" spans="1:11">
      <c r="B8" s="23">
        <v>1016</v>
      </c>
      <c r="C8" s="23">
        <v>4548</v>
      </c>
      <c r="D8" s="23">
        <v>1205</v>
      </c>
      <c r="E8" s="23">
        <v>4558</v>
      </c>
      <c r="F8" s="23">
        <v>1096</v>
      </c>
      <c r="G8" s="23">
        <v>4401</v>
      </c>
      <c r="H8" s="23">
        <v>1287</v>
      </c>
      <c r="I8" s="23">
        <v>5385</v>
      </c>
      <c r="J8" s="94">
        <v>1325</v>
      </c>
      <c r="K8" s="94">
        <v>5162</v>
      </c>
    </row>
    <row r="9" spans="1:11" ht="9.9499999999999993" customHeight="1" thickBot="1"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8" customHeight="1">
      <c r="B10" s="26" t="s">
        <v>25</v>
      </c>
    </row>
  </sheetData>
  <mergeCells count="6">
    <mergeCell ref="B5:C5"/>
    <mergeCell ref="J5:K5"/>
    <mergeCell ref="E2:I2"/>
    <mergeCell ref="H5:I5"/>
    <mergeCell ref="D5:E5"/>
    <mergeCell ref="F5:G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B1:J26"/>
  <sheetViews>
    <sheetView showGridLines="0" view="pageBreakPreview" zoomScale="120" zoomScaleNormal="100" zoomScaleSheetLayoutView="120" workbookViewId="0"/>
  </sheetViews>
  <sheetFormatPr defaultRowHeight="12.75"/>
  <cols>
    <col min="1" max="1" width="5" style="26" customWidth="1"/>
    <col min="2" max="2" width="4.625" style="26" bestFit="1" customWidth="1"/>
    <col min="3" max="3" width="3.625" style="26" bestFit="1" customWidth="1"/>
    <col min="4" max="4" width="4.625" style="26" customWidth="1"/>
    <col min="5" max="6" width="12.25" style="26" customWidth="1"/>
    <col min="7" max="8" width="11" style="26" customWidth="1"/>
    <col min="9" max="10" width="11.375" style="26" customWidth="1"/>
    <col min="11" max="11" width="3.25" style="26" customWidth="1"/>
    <col min="12" max="12" width="4" style="26" customWidth="1"/>
    <col min="13" max="16384" width="9" style="26"/>
  </cols>
  <sheetData>
    <row r="1" spans="2:10" ht="13.5" customHeight="1"/>
    <row r="2" spans="2:10" ht="18" customHeight="1">
      <c r="E2" s="179" t="s">
        <v>323</v>
      </c>
      <c r="F2" s="286" t="s">
        <v>406</v>
      </c>
      <c r="G2" s="344"/>
      <c r="H2" s="344"/>
      <c r="I2" s="162"/>
    </row>
    <row r="3" spans="2:10" ht="18" customHeight="1" thickBot="1">
      <c r="B3" s="26" t="s">
        <v>21</v>
      </c>
    </row>
    <row r="4" spans="2:10" ht="20.100000000000001" customHeight="1">
      <c r="B4" s="305" t="s">
        <v>26</v>
      </c>
      <c r="C4" s="305"/>
      <c r="D4" s="305"/>
      <c r="E4" s="282" t="s">
        <v>27</v>
      </c>
      <c r="F4" s="273"/>
      <c r="G4" s="280" t="s">
        <v>103</v>
      </c>
      <c r="H4" s="281"/>
      <c r="I4" s="282" t="s">
        <v>28</v>
      </c>
      <c r="J4" s="273"/>
    </row>
    <row r="5" spans="2:10" ht="30" customHeight="1">
      <c r="B5" s="306"/>
      <c r="C5" s="306"/>
      <c r="D5" s="306"/>
      <c r="E5" s="245" t="s">
        <v>191</v>
      </c>
      <c r="F5" s="246" t="s">
        <v>298</v>
      </c>
      <c r="G5" s="245" t="s">
        <v>191</v>
      </c>
      <c r="H5" s="246" t="s">
        <v>192</v>
      </c>
      <c r="I5" s="245" t="s">
        <v>191</v>
      </c>
      <c r="J5" s="247" t="s">
        <v>192</v>
      </c>
    </row>
    <row r="6" spans="2:10" ht="20.100000000000001" customHeight="1">
      <c r="B6" s="80" t="s">
        <v>30</v>
      </c>
      <c r="C6" s="73">
        <v>27</v>
      </c>
      <c r="D6" s="21" t="s">
        <v>105</v>
      </c>
      <c r="E6" s="55">
        <v>313791</v>
      </c>
      <c r="F6" s="23">
        <v>31575</v>
      </c>
      <c r="G6" s="23">
        <v>25062</v>
      </c>
      <c r="H6" s="23">
        <v>2199</v>
      </c>
      <c r="I6" s="23">
        <v>60617</v>
      </c>
      <c r="J6" s="23">
        <v>7443</v>
      </c>
    </row>
    <row r="7" spans="2:10" ht="20.100000000000001" customHeight="1">
      <c r="B7" s="21"/>
      <c r="C7" s="73">
        <v>28</v>
      </c>
      <c r="D7" s="21"/>
      <c r="E7" s="55">
        <v>297631</v>
      </c>
      <c r="F7" s="23">
        <v>28931</v>
      </c>
      <c r="G7" s="23">
        <v>23876</v>
      </c>
      <c r="H7" s="23">
        <v>2001</v>
      </c>
      <c r="I7" s="23">
        <v>42193</v>
      </c>
      <c r="J7" s="23">
        <v>5353</v>
      </c>
    </row>
    <row r="8" spans="2:10" s="177" customFormat="1" ht="20.100000000000001" customHeight="1">
      <c r="B8" s="84"/>
      <c r="C8" s="73">
        <v>29</v>
      </c>
      <c r="D8" s="21"/>
      <c r="E8" s="55">
        <v>281707</v>
      </c>
      <c r="F8" s="23">
        <v>26703</v>
      </c>
      <c r="G8" s="23">
        <v>22467</v>
      </c>
      <c r="H8" s="23">
        <v>1854</v>
      </c>
      <c r="I8" s="23">
        <v>39935</v>
      </c>
      <c r="J8" s="23">
        <v>4962</v>
      </c>
    </row>
    <row r="9" spans="2:10" s="177" customFormat="1" ht="20.100000000000001" customHeight="1">
      <c r="B9" s="21"/>
      <c r="C9" s="174">
        <v>30</v>
      </c>
      <c r="D9" s="21"/>
      <c r="E9" s="55">
        <v>266672</v>
      </c>
      <c r="F9" s="23">
        <v>24992</v>
      </c>
      <c r="G9" s="23">
        <v>21161</v>
      </c>
      <c r="H9" s="23">
        <v>1702</v>
      </c>
      <c r="I9" s="23">
        <v>37896</v>
      </c>
      <c r="J9" s="23">
        <v>4650</v>
      </c>
    </row>
    <row r="10" spans="2:10" ht="20.100000000000001" customHeight="1" thickBot="1">
      <c r="B10" s="26" t="s">
        <v>408</v>
      </c>
      <c r="C10" s="170" t="s">
        <v>407</v>
      </c>
      <c r="D10" s="171" t="s">
        <v>105</v>
      </c>
      <c r="E10" s="248">
        <v>248907</v>
      </c>
      <c r="F10" s="249">
        <v>22991</v>
      </c>
      <c r="G10" s="249">
        <v>19730</v>
      </c>
      <c r="H10" s="249">
        <v>1523</v>
      </c>
      <c r="I10" s="249">
        <v>35287</v>
      </c>
      <c r="J10" s="249">
        <v>4316</v>
      </c>
    </row>
    <row r="11" spans="2:10" ht="17.45" customHeight="1">
      <c r="B11" s="89" t="s">
        <v>29</v>
      </c>
      <c r="C11" s="89"/>
      <c r="D11" s="89" t="s">
        <v>190</v>
      </c>
      <c r="E11" s="250"/>
      <c r="F11" s="250"/>
      <c r="G11" s="250"/>
      <c r="H11" s="250"/>
      <c r="I11" s="250"/>
      <c r="J11" s="250"/>
    </row>
    <row r="12" spans="2:10" ht="15" customHeight="1">
      <c r="B12" s="21"/>
      <c r="C12" s="69" t="s">
        <v>268</v>
      </c>
      <c r="E12" s="251"/>
      <c r="F12" s="251"/>
      <c r="G12" s="251"/>
      <c r="H12" s="251"/>
      <c r="I12" s="251"/>
      <c r="J12" s="251"/>
    </row>
    <row r="13" spans="2:10" ht="18" customHeight="1">
      <c r="C13" s="235"/>
      <c r="D13" s="345" t="s">
        <v>299</v>
      </c>
      <c r="E13" s="345"/>
      <c r="F13" s="345"/>
      <c r="G13" s="345"/>
      <c r="H13" s="345"/>
      <c r="I13" s="345"/>
      <c r="J13" s="251"/>
    </row>
    <row r="14" spans="2:10" ht="18" customHeight="1">
      <c r="D14" s="345"/>
      <c r="E14" s="345"/>
      <c r="F14" s="345"/>
      <c r="G14" s="345"/>
      <c r="H14" s="345"/>
      <c r="I14" s="345"/>
      <c r="J14" s="251"/>
    </row>
    <row r="15" spans="2:10" ht="15.75" customHeight="1">
      <c r="C15" s="21"/>
      <c r="D15" s="345"/>
      <c r="E15" s="345"/>
      <c r="F15" s="345"/>
      <c r="G15" s="345"/>
      <c r="H15" s="345"/>
      <c r="I15" s="345"/>
      <c r="J15" s="142"/>
    </row>
    <row r="16" spans="2:10" ht="13.5">
      <c r="C16" s="251"/>
      <c r="D16" s="251"/>
      <c r="E16" s="251"/>
      <c r="F16" s="251"/>
      <c r="G16" s="252"/>
      <c r="H16" s="252"/>
      <c r="I16" s="253"/>
      <c r="J16" s="253"/>
    </row>
    <row r="17" spans="3:10" ht="12.75" customHeight="1">
      <c r="C17" s="254"/>
      <c r="D17" s="254"/>
      <c r="E17" s="21"/>
      <c r="F17" s="21"/>
      <c r="G17" s="21"/>
      <c r="H17" s="21"/>
      <c r="I17" s="127"/>
    </row>
    <row r="18" spans="3:10">
      <c r="C18" s="254"/>
      <c r="D18" s="21"/>
      <c r="E18" s="254"/>
      <c r="F18" s="254"/>
      <c r="G18" s="21"/>
      <c r="H18" s="21"/>
      <c r="J18" s="255"/>
    </row>
    <row r="19" spans="3:10">
      <c r="D19" s="21"/>
    </row>
    <row r="22" spans="3:10">
      <c r="D22" s="21"/>
    </row>
    <row r="26" spans="3:10">
      <c r="D26" s="69"/>
    </row>
  </sheetData>
  <mergeCells count="6">
    <mergeCell ref="F2:H2"/>
    <mergeCell ref="I4:J4"/>
    <mergeCell ref="B4:D5"/>
    <mergeCell ref="E4:F4"/>
    <mergeCell ref="G4:H4"/>
    <mergeCell ref="D13:I15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S24"/>
  <sheetViews>
    <sheetView showGridLines="0" view="pageBreakPreview" zoomScale="130" zoomScaleNormal="100" zoomScaleSheetLayoutView="130" workbookViewId="0"/>
  </sheetViews>
  <sheetFormatPr defaultRowHeight="12.75"/>
  <cols>
    <col min="1" max="1" width="5" style="26" customWidth="1"/>
    <col min="2" max="2" width="4.5" style="26" customWidth="1"/>
    <col min="3" max="3" width="4.25" style="26" customWidth="1"/>
    <col min="4" max="4" width="4.5" style="26" customWidth="1"/>
    <col min="5" max="5" width="9.375" style="26" customWidth="1"/>
    <col min="6" max="8" width="8.375" style="26" customWidth="1"/>
    <col min="9" max="9" width="7.75" style="26" customWidth="1"/>
    <col min="10" max="11" width="7.5" style="26" customWidth="1"/>
    <col min="12" max="16384" width="9" style="26"/>
  </cols>
  <sheetData>
    <row r="1" spans="1:12" ht="13.5" customHeight="1"/>
    <row r="2" spans="1:12" ht="18" customHeight="1">
      <c r="D2" s="166" t="s">
        <v>324</v>
      </c>
      <c r="E2" s="286" t="s">
        <v>270</v>
      </c>
      <c r="F2" s="287"/>
      <c r="G2" s="287"/>
      <c r="H2" s="287"/>
      <c r="I2" s="287"/>
      <c r="J2" s="287"/>
      <c r="K2" s="142"/>
    </row>
    <row r="3" spans="1:12" ht="18" customHeight="1" thickBot="1"/>
    <row r="4" spans="1:12" ht="20.100000000000001" customHeight="1">
      <c r="B4" s="305" t="s">
        <v>189</v>
      </c>
      <c r="C4" s="305"/>
      <c r="D4" s="305"/>
      <c r="E4" s="48"/>
      <c r="F4" s="141"/>
      <c r="G4" s="141"/>
      <c r="H4" s="141"/>
      <c r="I4" s="141"/>
      <c r="J4" s="141"/>
      <c r="K4" s="141"/>
    </row>
    <row r="5" spans="1:12" ht="23.1" customHeight="1">
      <c r="B5" s="268"/>
      <c r="C5" s="268"/>
      <c r="D5" s="268"/>
      <c r="E5" s="143" t="s">
        <v>221</v>
      </c>
      <c r="F5" s="349" t="s">
        <v>214</v>
      </c>
      <c r="G5" s="350"/>
      <c r="H5" s="351"/>
      <c r="I5" s="349" t="s">
        <v>104</v>
      </c>
      <c r="J5" s="350"/>
      <c r="K5" s="350"/>
    </row>
    <row r="6" spans="1:12" ht="18" customHeight="1">
      <c r="B6" s="268"/>
      <c r="C6" s="268"/>
      <c r="D6" s="268"/>
      <c r="E6" s="144" t="s">
        <v>95</v>
      </c>
      <c r="F6" s="346" t="s">
        <v>95</v>
      </c>
      <c r="G6" s="346" t="s">
        <v>215</v>
      </c>
      <c r="H6" s="346" t="s">
        <v>216</v>
      </c>
      <c r="I6" s="346" t="s">
        <v>95</v>
      </c>
      <c r="J6" s="346" t="s">
        <v>215</v>
      </c>
      <c r="K6" s="347" t="s">
        <v>216</v>
      </c>
    </row>
    <row r="7" spans="1:12" ht="18" customHeight="1">
      <c r="B7" s="306"/>
      <c r="C7" s="306"/>
      <c r="D7" s="306"/>
      <c r="E7" s="145"/>
      <c r="F7" s="261"/>
      <c r="G7" s="261"/>
      <c r="H7" s="261"/>
      <c r="I7" s="261"/>
      <c r="J7" s="261"/>
      <c r="K7" s="348"/>
    </row>
    <row r="8" spans="1:12" ht="9.9499999999999993" customHeight="1">
      <c r="B8" s="21"/>
      <c r="C8" s="21"/>
      <c r="D8" s="21"/>
      <c r="E8" s="140"/>
      <c r="F8" s="92"/>
      <c r="G8" s="92"/>
      <c r="H8" s="92"/>
      <c r="I8" s="92"/>
      <c r="J8" s="92"/>
      <c r="K8" s="92"/>
    </row>
    <row r="9" spans="1:12" ht="21.95" customHeight="1">
      <c r="B9" s="21" t="s">
        <v>121</v>
      </c>
      <c r="C9" s="21">
        <v>27</v>
      </c>
      <c r="D9" s="21" t="s">
        <v>105</v>
      </c>
      <c r="E9" s="103">
        <v>27261</v>
      </c>
      <c r="F9" s="92">
        <v>25062</v>
      </c>
      <c r="G9" s="92">
        <v>21711</v>
      </c>
      <c r="H9" s="92">
        <v>3351</v>
      </c>
      <c r="I9" s="92">
        <v>2199</v>
      </c>
      <c r="J9" s="92">
        <v>240</v>
      </c>
      <c r="K9" s="92">
        <v>1959</v>
      </c>
    </row>
    <row r="10" spans="1:12" ht="21.95" customHeight="1">
      <c r="B10" s="21"/>
      <c r="C10" s="21">
        <v>28</v>
      </c>
      <c r="D10" s="21"/>
      <c r="E10" s="103">
        <v>25877</v>
      </c>
      <c r="F10" s="92">
        <v>23876</v>
      </c>
      <c r="G10" s="92">
        <v>20764</v>
      </c>
      <c r="H10" s="92">
        <v>3112</v>
      </c>
      <c r="I10" s="92">
        <v>2001</v>
      </c>
      <c r="J10" s="92">
        <v>229</v>
      </c>
      <c r="K10" s="92">
        <v>1772</v>
      </c>
    </row>
    <row r="11" spans="1:12" s="177" customFormat="1" ht="21.95" customHeight="1">
      <c r="B11" s="84"/>
      <c r="C11" s="21">
        <v>29</v>
      </c>
      <c r="D11" s="21"/>
      <c r="E11" s="103">
        <v>24321</v>
      </c>
      <c r="F11" s="92">
        <v>22467</v>
      </c>
      <c r="G11" s="92">
        <v>19591</v>
      </c>
      <c r="H11" s="92">
        <v>2876</v>
      </c>
      <c r="I11" s="92">
        <v>1854</v>
      </c>
      <c r="J11" s="92">
        <v>203</v>
      </c>
      <c r="K11" s="92">
        <v>1651</v>
      </c>
    </row>
    <row r="12" spans="1:12" s="177" customFormat="1" ht="21.95" customHeight="1">
      <c r="A12" s="26"/>
      <c r="B12" s="21"/>
      <c r="C12" s="21">
        <v>30</v>
      </c>
      <c r="D12" s="21"/>
      <c r="E12" s="103">
        <v>22863</v>
      </c>
      <c r="F12" s="92">
        <v>21161</v>
      </c>
      <c r="G12" s="92">
        <v>18471</v>
      </c>
      <c r="H12" s="92">
        <v>2690</v>
      </c>
      <c r="I12" s="92">
        <v>1702</v>
      </c>
      <c r="J12" s="92">
        <v>183</v>
      </c>
      <c r="K12" s="92">
        <v>1519</v>
      </c>
      <c r="L12" s="26"/>
    </row>
    <row r="13" spans="1:12" s="177" customFormat="1" ht="2.25" customHeight="1">
      <c r="B13" s="84"/>
      <c r="D13" s="26"/>
      <c r="E13" s="135"/>
      <c r="F13" s="136"/>
      <c r="G13" s="136"/>
      <c r="H13" s="136"/>
      <c r="I13" s="136"/>
      <c r="J13" s="136"/>
      <c r="K13" s="136"/>
    </row>
    <row r="14" spans="1:12" s="177" customFormat="1" ht="21.95" customHeight="1">
      <c r="B14" s="256" t="s">
        <v>408</v>
      </c>
      <c r="C14" s="256" t="s">
        <v>407</v>
      </c>
      <c r="D14" s="257"/>
      <c r="E14" s="135">
        <v>21253</v>
      </c>
      <c r="F14" s="136">
        <v>19730</v>
      </c>
      <c r="G14" s="136">
        <v>17236</v>
      </c>
      <c r="H14" s="136">
        <v>2494</v>
      </c>
      <c r="I14" s="136">
        <v>1523</v>
      </c>
      <c r="J14" s="136">
        <v>161</v>
      </c>
      <c r="K14" s="136">
        <v>1362</v>
      </c>
    </row>
    <row r="15" spans="1:12" s="177" customFormat="1" ht="2.25" customHeight="1" thickBot="1">
      <c r="B15" s="112"/>
      <c r="C15" s="84"/>
      <c r="D15" s="84"/>
      <c r="E15" s="146"/>
      <c r="F15" s="147"/>
      <c r="G15" s="147"/>
      <c r="H15" s="147"/>
      <c r="I15" s="147"/>
      <c r="J15" s="147"/>
      <c r="K15" s="147"/>
    </row>
    <row r="16" spans="1:12" ht="18" customHeight="1">
      <c r="B16" s="26" t="s">
        <v>253</v>
      </c>
      <c r="C16" s="258"/>
      <c r="D16" s="259"/>
      <c r="E16" s="89"/>
      <c r="F16" s="89"/>
      <c r="G16" s="89"/>
      <c r="H16" s="89"/>
      <c r="I16" s="89"/>
      <c r="J16" s="89"/>
      <c r="K16" s="89"/>
    </row>
    <row r="17" spans="3:19" ht="18" customHeight="1">
      <c r="C17" s="26" t="s">
        <v>271</v>
      </c>
      <c r="D17" s="255"/>
      <c r="E17" s="148"/>
      <c r="F17" s="148"/>
      <c r="G17" s="148"/>
      <c r="H17" s="148"/>
      <c r="I17" s="148"/>
      <c r="J17" s="148"/>
      <c r="K17" s="148"/>
    </row>
    <row r="18" spans="3:19">
      <c r="D18" s="148"/>
    </row>
    <row r="19" spans="3:19">
      <c r="C19" s="148"/>
      <c r="D19" s="148"/>
    </row>
    <row r="24" spans="3:19" ht="13.5">
      <c r="N24" s="286"/>
      <c r="O24" s="287"/>
      <c r="P24" s="287"/>
      <c r="Q24" s="287"/>
      <c r="R24" s="287"/>
      <c r="S24" s="287"/>
    </row>
  </sheetData>
  <mergeCells count="11">
    <mergeCell ref="B4:D7"/>
    <mergeCell ref="F5:H5"/>
    <mergeCell ref="I5:K5"/>
    <mergeCell ref="F6:F7"/>
    <mergeCell ref="H6:H7"/>
    <mergeCell ref="I6:I7"/>
    <mergeCell ref="N24:S24"/>
    <mergeCell ref="J6:J7"/>
    <mergeCell ref="K6:K7"/>
    <mergeCell ref="E2:J2"/>
    <mergeCell ref="G6:G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I11"/>
  <sheetViews>
    <sheetView showGridLines="0" view="pageBreakPreview" zoomScale="120" zoomScaleNormal="100" zoomScaleSheetLayoutView="120" workbookViewId="0"/>
  </sheetViews>
  <sheetFormatPr defaultRowHeight="12.75"/>
  <cols>
    <col min="1" max="1" width="5" style="26" customWidth="1"/>
    <col min="2" max="2" width="7.75" style="26" customWidth="1"/>
    <col min="3" max="3" width="14.875" style="26" customWidth="1"/>
    <col min="4" max="8" width="11.875" style="26" customWidth="1"/>
    <col min="9" max="16384" width="9" style="26"/>
  </cols>
  <sheetData>
    <row r="1" spans="2:9" ht="13.5" customHeight="1"/>
    <row r="2" spans="2:9" ht="18" customHeight="1">
      <c r="C2" s="70" t="s">
        <v>312</v>
      </c>
      <c r="D2" s="177" t="s">
        <v>292</v>
      </c>
      <c r="E2" s="177"/>
      <c r="F2" s="177"/>
    </row>
    <row r="3" spans="2:9" ht="18" customHeight="1" thickBot="1">
      <c r="B3" s="26" t="s">
        <v>226</v>
      </c>
      <c r="G3" s="269" t="s">
        <v>227</v>
      </c>
      <c r="H3" s="269"/>
    </row>
    <row r="4" spans="2:9" ht="18" customHeight="1">
      <c r="B4" s="273" t="s">
        <v>142</v>
      </c>
      <c r="C4" s="274"/>
      <c r="D4" s="32" t="s">
        <v>300</v>
      </c>
      <c r="E4" s="32" t="s">
        <v>308</v>
      </c>
      <c r="F4" s="32" t="s">
        <v>325</v>
      </c>
      <c r="G4" s="32" t="s">
        <v>333</v>
      </c>
      <c r="H4" s="79" t="s">
        <v>411</v>
      </c>
    </row>
    <row r="5" spans="2:9" ht="18" customHeight="1">
      <c r="B5" s="275" t="s">
        <v>93</v>
      </c>
      <c r="C5" s="276"/>
      <c r="D5" s="87">
        <f>SUM(D7:D8)</f>
        <v>4760</v>
      </c>
      <c r="E5" s="87">
        <f>SUM(E7:E8)</f>
        <v>4703</v>
      </c>
      <c r="F5" s="87">
        <f>SUM(F7:F8)</f>
        <v>4703</v>
      </c>
      <c r="G5" s="87">
        <f>SUM(G7:G8)</f>
        <v>4703</v>
      </c>
      <c r="H5" s="178">
        <f>SUM(H7:H8)</f>
        <v>4703</v>
      </c>
    </row>
    <row r="6" spans="2:9" ht="6.95" customHeight="1">
      <c r="B6" s="21"/>
      <c r="C6" s="64"/>
      <c r="F6" s="87"/>
      <c r="G6" s="87"/>
      <c r="H6" s="87"/>
    </row>
    <row r="7" spans="2:9" ht="18" customHeight="1">
      <c r="B7" s="268" t="s">
        <v>228</v>
      </c>
      <c r="C7" s="277"/>
      <c r="D7" s="87">
        <v>2512</v>
      </c>
      <c r="E7" s="87">
        <v>2455</v>
      </c>
      <c r="F7" s="87">
        <v>2455</v>
      </c>
      <c r="G7" s="87">
        <v>2455</v>
      </c>
      <c r="H7" s="87">
        <v>2455</v>
      </c>
    </row>
    <row r="8" spans="2:9" ht="18" customHeight="1" thickBot="1">
      <c r="B8" s="278" t="s">
        <v>229</v>
      </c>
      <c r="C8" s="279"/>
      <c r="D8" s="88">
        <v>2248</v>
      </c>
      <c r="E8" s="88">
        <v>2248</v>
      </c>
      <c r="F8" s="88">
        <v>2248</v>
      </c>
      <c r="G8" s="88">
        <v>2248</v>
      </c>
      <c r="H8" s="88">
        <v>2248</v>
      </c>
      <c r="I8" s="87"/>
    </row>
    <row r="9" spans="2:9" ht="18" customHeight="1">
      <c r="B9" s="89" t="s">
        <v>230</v>
      </c>
      <c r="C9" s="270" t="s">
        <v>185</v>
      </c>
      <c r="D9" s="271"/>
      <c r="E9" s="271"/>
      <c r="F9" s="271"/>
      <c r="G9" s="271"/>
      <c r="H9" s="271"/>
    </row>
    <row r="10" spans="2:9" ht="12.75" customHeight="1">
      <c r="C10" s="272"/>
      <c r="D10" s="272"/>
      <c r="E10" s="272"/>
      <c r="F10" s="272"/>
      <c r="G10" s="272"/>
      <c r="H10" s="272"/>
    </row>
    <row r="11" spans="2:9" ht="12.75" customHeight="1">
      <c r="C11" s="272"/>
      <c r="D11" s="272"/>
      <c r="E11" s="272"/>
      <c r="F11" s="272"/>
      <c r="G11" s="272"/>
      <c r="H11" s="272"/>
    </row>
  </sheetData>
  <mergeCells count="6">
    <mergeCell ref="G3:H3"/>
    <mergeCell ref="C9:H11"/>
    <mergeCell ref="B4:C4"/>
    <mergeCell ref="B5:C5"/>
    <mergeCell ref="B7:C7"/>
    <mergeCell ref="B8:C8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L7"/>
  <sheetViews>
    <sheetView showGridLines="0" view="pageBreakPreview" zoomScale="140" zoomScaleNormal="100" zoomScaleSheetLayoutView="140" workbookViewId="0"/>
  </sheetViews>
  <sheetFormatPr defaultRowHeight="12.75"/>
  <cols>
    <col min="1" max="1" width="5" style="26" customWidth="1"/>
    <col min="2" max="5" width="8.125" style="26" customWidth="1"/>
    <col min="6" max="6" width="8.25" style="26" customWidth="1"/>
    <col min="7" max="7" width="8.625" style="26" bestFit="1" customWidth="1"/>
    <col min="8" max="11" width="8.125" style="26" customWidth="1"/>
    <col min="12" max="16384" width="9" style="26"/>
  </cols>
  <sheetData>
    <row r="1" spans="2:12" ht="13.5" customHeight="1"/>
    <row r="2" spans="2:12" ht="18" customHeight="1">
      <c r="D2" s="179" t="s">
        <v>313</v>
      </c>
      <c r="E2" s="283" t="s">
        <v>94</v>
      </c>
      <c r="F2" s="283"/>
      <c r="G2" s="283"/>
      <c r="H2" s="283"/>
      <c r="I2" s="283"/>
    </row>
    <row r="3" spans="2:12" ht="18" customHeight="1" thickBot="1"/>
    <row r="4" spans="2:12" ht="18" customHeight="1">
      <c r="B4" s="284" t="s">
        <v>293</v>
      </c>
      <c r="C4" s="285"/>
      <c r="D4" s="284" t="s">
        <v>302</v>
      </c>
      <c r="E4" s="285"/>
      <c r="F4" s="282" t="s">
        <v>310</v>
      </c>
      <c r="G4" s="273"/>
      <c r="H4" s="282" t="s">
        <v>327</v>
      </c>
      <c r="I4" s="273"/>
      <c r="J4" s="280" t="s">
        <v>335</v>
      </c>
      <c r="K4" s="281"/>
      <c r="L4" s="21"/>
    </row>
    <row r="5" spans="2:12" ht="18" customHeight="1">
      <c r="B5" s="52" t="s">
        <v>222</v>
      </c>
      <c r="C5" s="52" t="s">
        <v>223</v>
      </c>
      <c r="D5" s="52" t="s">
        <v>222</v>
      </c>
      <c r="E5" s="52" t="s">
        <v>223</v>
      </c>
      <c r="F5" s="52" t="s">
        <v>222</v>
      </c>
      <c r="G5" s="52" t="s">
        <v>223</v>
      </c>
      <c r="H5" s="52" t="s">
        <v>222</v>
      </c>
      <c r="I5" s="52" t="s">
        <v>223</v>
      </c>
      <c r="J5" s="52" t="s">
        <v>222</v>
      </c>
      <c r="K5" s="52" t="s">
        <v>223</v>
      </c>
      <c r="L5" s="21"/>
    </row>
    <row r="6" spans="2:12" ht="24.95" customHeight="1" thickBot="1">
      <c r="B6" s="90">
        <v>18383</v>
      </c>
      <c r="C6" s="90">
        <v>18270</v>
      </c>
      <c r="D6" s="90">
        <v>19729</v>
      </c>
      <c r="E6" s="90">
        <v>19705</v>
      </c>
      <c r="F6" s="90">
        <v>19526</v>
      </c>
      <c r="G6" s="90">
        <v>19508</v>
      </c>
      <c r="H6" s="90">
        <v>20894</v>
      </c>
      <c r="I6" s="90">
        <v>20860</v>
      </c>
      <c r="J6" s="180">
        <v>19621</v>
      </c>
      <c r="K6" s="180">
        <v>19562</v>
      </c>
      <c r="L6" s="21"/>
    </row>
    <row r="7" spans="2:12" ht="18" customHeight="1">
      <c r="B7" s="26" t="s">
        <v>186</v>
      </c>
    </row>
  </sheetData>
  <mergeCells count="6">
    <mergeCell ref="J4:K4"/>
    <mergeCell ref="H4:I4"/>
    <mergeCell ref="E2:I2"/>
    <mergeCell ref="F4:G4"/>
    <mergeCell ref="B4:C4"/>
    <mergeCell ref="D4:E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S23"/>
  <sheetViews>
    <sheetView showGridLines="0" view="pageBreakPreview" zoomScaleNormal="100" workbookViewId="0"/>
  </sheetViews>
  <sheetFormatPr defaultRowHeight="12.75"/>
  <cols>
    <col min="1" max="1" width="3.625" style="26" customWidth="1"/>
    <col min="2" max="2" width="4.625" style="26" bestFit="1" customWidth="1"/>
    <col min="3" max="3" width="4.5" style="26" bestFit="1" customWidth="1"/>
    <col min="4" max="4" width="9.5" style="26" customWidth="1"/>
    <col min="5" max="5" width="9.875" style="26" customWidth="1"/>
    <col min="6" max="6" width="14.125" style="26" bestFit="1" customWidth="1"/>
    <col min="7" max="10" width="9.875" style="26" customWidth="1"/>
    <col min="11" max="11" width="1.25" style="26" customWidth="1"/>
    <col min="12" max="12" width="9.5" style="26" customWidth="1"/>
    <col min="13" max="13" width="10.75" style="26" customWidth="1"/>
    <col min="14" max="14" width="9.5" style="26" customWidth="1"/>
    <col min="15" max="15" width="10.5" style="26" customWidth="1"/>
    <col min="16" max="16" width="9.5" style="26" customWidth="1"/>
    <col min="17" max="17" width="10.25" style="26" customWidth="1"/>
    <col min="18" max="18" width="9.5" style="26" customWidth="1"/>
    <col min="19" max="19" width="14.125" style="26" bestFit="1" customWidth="1"/>
    <col min="20" max="16384" width="9" style="26"/>
  </cols>
  <sheetData>
    <row r="1" spans="1:19" ht="13.5" customHeight="1"/>
    <row r="2" spans="1:19" ht="18" customHeight="1">
      <c r="F2" s="162"/>
      <c r="G2" s="162"/>
      <c r="H2" s="179" t="s">
        <v>314</v>
      </c>
      <c r="I2" s="286" t="s">
        <v>287</v>
      </c>
      <c r="J2" s="286"/>
      <c r="K2" s="286"/>
      <c r="L2" s="286"/>
      <c r="M2" s="286"/>
      <c r="N2" s="286"/>
    </row>
    <row r="3" spans="1:19" ht="18" customHeight="1" thickBot="1">
      <c r="B3" s="26" t="s">
        <v>112</v>
      </c>
    </row>
    <row r="4" spans="1:19" ht="18" customHeight="1">
      <c r="B4" s="289" t="s">
        <v>187</v>
      </c>
      <c r="C4" s="289"/>
      <c r="D4" s="290"/>
      <c r="E4" s="282" t="s">
        <v>95</v>
      </c>
      <c r="F4" s="274"/>
      <c r="G4" s="282" t="s">
        <v>114</v>
      </c>
      <c r="H4" s="273"/>
      <c r="I4" s="282" t="s">
        <v>115</v>
      </c>
      <c r="J4" s="273"/>
      <c r="K4" s="32"/>
      <c r="L4" s="273" t="s">
        <v>116</v>
      </c>
      <c r="M4" s="273"/>
      <c r="N4" s="282" t="s">
        <v>117</v>
      </c>
      <c r="O4" s="273"/>
      <c r="P4" s="282" t="s">
        <v>118</v>
      </c>
      <c r="Q4" s="273"/>
      <c r="R4" s="282" t="s">
        <v>218</v>
      </c>
      <c r="S4" s="273"/>
    </row>
    <row r="5" spans="1:19" ht="18" customHeight="1">
      <c r="B5" s="291"/>
      <c r="C5" s="291"/>
      <c r="D5" s="292"/>
      <c r="E5" s="51" t="s">
        <v>119</v>
      </c>
      <c r="F5" s="51" t="s">
        <v>120</v>
      </c>
      <c r="G5" s="51" t="s">
        <v>119</v>
      </c>
      <c r="H5" s="51" t="s">
        <v>120</v>
      </c>
      <c r="I5" s="51" t="s">
        <v>119</v>
      </c>
      <c r="J5" s="51" t="s">
        <v>120</v>
      </c>
      <c r="K5" s="51"/>
      <c r="L5" s="163" t="s">
        <v>119</v>
      </c>
      <c r="M5" s="51" t="s">
        <v>120</v>
      </c>
      <c r="N5" s="51" t="s">
        <v>119</v>
      </c>
      <c r="O5" s="51" t="s">
        <v>120</v>
      </c>
      <c r="P5" s="51" t="s">
        <v>119</v>
      </c>
      <c r="Q5" s="51" t="s">
        <v>120</v>
      </c>
      <c r="R5" s="51" t="s">
        <v>119</v>
      </c>
      <c r="S5" s="51" t="s">
        <v>120</v>
      </c>
    </row>
    <row r="6" spans="1:19" ht="6.75" customHeight="1">
      <c r="B6" s="73"/>
      <c r="C6" s="73"/>
      <c r="D6" s="73"/>
      <c r="E6" s="50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>
      <c r="B7" s="80" t="s">
        <v>121</v>
      </c>
      <c r="C7" s="21">
        <v>25</v>
      </c>
      <c r="D7" s="73" t="s">
        <v>122</v>
      </c>
      <c r="E7" s="86">
        <v>4003</v>
      </c>
      <c r="F7" s="87">
        <v>11653012</v>
      </c>
      <c r="G7" s="87">
        <v>3248</v>
      </c>
      <c r="H7" s="87">
        <v>691073</v>
      </c>
      <c r="I7" s="87">
        <v>37</v>
      </c>
      <c r="J7" s="87">
        <v>24531</v>
      </c>
      <c r="K7" s="87"/>
      <c r="L7" s="87">
        <v>95</v>
      </c>
      <c r="M7" s="87">
        <v>243609</v>
      </c>
      <c r="N7" s="87">
        <v>213</v>
      </c>
      <c r="O7" s="87">
        <v>971743</v>
      </c>
      <c r="P7" s="87">
        <v>148</v>
      </c>
      <c r="Q7" s="87">
        <v>1036231</v>
      </c>
      <c r="R7" s="87">
        <v>262</v>
      </c>
      <c r="S7" s="87">
        <v>8685825</v>
      </c>
    </row>
    <row r="8" spans="1:19">
      <c r="B8" s="21"/>
      <c r="C8" s="21">
        <v>26</v>
      </c>
      <c r="D8" s="21"/>
      <c r="E8" s="86">
        <v>3747</v>
      </c>
      <c r="F8" s="87">
        <v>12222433</v>
      </c>
      <c r="G8" s="87">
        <v>2872</v>
      </c>
      <c r="H8" s="87">
        <v>605659</v>
      </c>
      <c r="I8" s="87">
        <v>73</v>
      </c>
      <c r="J8" s="87">
        <v>52018</v>
      </c>
      <c r="K8" s="87"/>
      <c r="L8" s="87">
        <v>140</v>
      </c>
      <c r="M8" s="87">
        <v>323467</v>
      </c>
      <c r="N8" s="87">
        <v>243</v>
      </c>
      <c r="O8" s="87">
        <v>1115744</v>
      </c>
      <c r="P8" s="87">
        <v>143</v>
      </c>
      <c r="Q8" s="87">
        <v>1016387</v>
      </c>
      <c r="R8" s="87">
        <v>276</v>
      </c>
      <c r="S8" s="87">
        <v>9109158</v>
      </c>
    </row>
    <row r="9" spans="1:19">
      <c r="B9" s="21"/>
      <c r="C9" s="21">
        <v>27</v>
      </c>
      <c r="D9" s="21"/>
      <c r="E9" s="86">
        <v>3724</v>
      </c>
      <c r="F9" s="87">
        <v>12825507</v>
      </c>
      <c r="G9" s="87">
        <v>2829</v>
      </c>
      <c r="H9" s="87">
        <v>587968</v>
      </c>
      <c r="I9" s="87">
        <v>120</v>
      </c>
      <c r="J9" s="87">
        <v>89220</v>
      </c>
      <c r="K9" s="87"/>
      <c r="L9" s="87">
        <v>126</v>
      </c>
      <c r="M9" s="87">
        <v>306975</v>
      </c>
      <c r="N9" s="87">
        <v>257</v>
      </c>
      <c r="O9" s="87">
        <v>1223543</v>
      </c>
      <c r="P9" s="87">
        <v>95</v>
      </c>
      <c r="Q9" s="87">
        <v>687659</v>
      </c>
      <c r="R9" s="87">
        <v>297</v>
      </c>
      <c r="S9" s="87">
        <v>9930142</v>
      </c>
    </row>
    <row r="10" spans="1:19" s="25" customFormat="1">
      <c r="B10" s="85"/>
      <c r="C10" s="21">
        <v>28</v>
      </c>
      <c r="D10" s="21"/>
      <c r="E10" s="86">
        <v>3680</v>
      </c>
      <c r="F10" s="87">
        <v>12631314</v>
      </c>
      <c r="G10" s="87">
        <v>2793</v>
      </c>
      <c r="H10" s="87">
        <v>574046</v>
      </c>
      <c r="I10" s="87">
        <v>112</v>
      </c>
      <c r="J10" s="87">
        <v>82518</v>
      </c>
      <c r="K10" s="87"/>
      <c r="L10" s="87">
        <v>107</v>
      </c>
      <c r="M10" s="87">
        <v>263011</v>
      </c>
      <c r="N10" s="87">
        <v>275</v>
      </c>
      <c r="O10" s="87">
        <v>1299932</v>
      </c>
      <c r="P10" s="87">
        <v>100</v>
      </c>
      <c r="Q10" s="87">
        <v>709292</v>
      </c>
      <c r="R10" s="87">
        <v>293</v>
      </c>
      <c r="S10" s="87">
        <v>9702515</v>
      </c>
    </row>
    <row r="11" spans="1:19" s="25" customFormat="1">
      <c r="A11" s="26"/>
      <c r="B11" s="21"/>
      <c r="C11" s="26">
        <v>29</v>
      </c>
      <c r="D11" s="21"/>
      <c r="E11" s="86">
        <v>3774</v>
      </c>
      <c r="F11" s="87">
        <v>12800061</v>
      </c>
      <c r="G11" s="87">
        <v>2883</v>
      </c>
      <c r="H11" s="87">
        <v>599827</v>
      </c>
      <c r="I11" s="87">
        <v>96</v>
      </c>
      <c r="J11" s="87">
        <v>71128</v>
      </c>
      <c r="K11" s="87"/>
      <c r="L11" s="87">
        <v>159</v>
      </c>
      <c r="M11" s="87">
        <v>396252</v>
      </c>
      <c r="N11" s="87">
        <v>252</v>
      </c>
      <c r="O11" s="87">
        <v>1224707</v>
      </c>
      <c r="P11" s="87">
        <v>91</v>
      </c>
      <c r="Q11" s="87">
        <v>645042</v>
      </c>
      <c r="R11" s="87">
        <v>293</v>
      </c>
      <c r="S11" s="87">
        <v>9863105</v>
      </c>
    </row>
    <row r="12" spans="1:19" ht="6.75" customHeight="1">
      <c r="B12" s="288"/>
      <c r="C12" s="288"/>
      <c r="D12" s="22"/>
      <c r="E12" s="129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</row>
    <row r="13" spans="1:19" s="25" customFormat="1">
      <c r="A13" s="26"/>
      <c r="B13" s="21"/>
      <c r="C13" s="171">
        <v>30</v>
      </c>
      <c r="D13" s="171"/>
      <c r="E13" s="129">
        <v>3787</v>
      </c>
      <c r="F13" s="130">
        <v>13262821</v>
      </c>
      <c r="G13" s="130">
        <v>2832</v>
      </c>
      <c r="H13" s="130">
        <v>595798</v>
      </c>
      <c r="I13" s="130">
        <v>246</v>
      </c>
      <c r="J13" s="130">
        <v>182460</v>
      </c>
      <c r="K13" s="130"/>
      <c r="L13" s="130">
        <v>134</v>
      </c>
      <c r="M13" s="130">
        <v>338428</v>
      </c>
      <c r="N13" s="130">
        <v>154</v>
      </c>
      <c r="O13" s="130">
        <v>752544</v>
      </c>
      <c r="P13" s="130">
        <v>123</v>
      </c>
      <c r="Q13" s="130">
        <v>841628</v>
      </c>
      <c r="R13" s="130">
        <v>298</v>
      </c>
      <c r="S13" s="130">
        <v>10551963</v>
      </c>
    </row>
    <row r="14" spans="1:19" ht="6.75" customHeight="1" thickBot="1">
      <c r="B14" s="269"/>
      <c r="C14" s="269"/>
      <c r="D14" s="28"/>
      <c r="E14" s="100"/>
      <c r="F14" s="101"/>
      <c r="G14" s="101"/>
      <c r="H14" s="101"/>
      <c r="I14" s="101"/>
      <c r="J14" s="101"/>
      <c r="K14" s="30"/>
      <c r="L14" s="101"/>
      <c r="M14" s="101"/>
      <c r="N14" s="101"/>
      <c r="O14" s="101"/>
      <c r="P14" s="101"/>
      <c r="Q14" s="101"/>
      <c r="R14" s="101"/>
      <c r="S14" s="101"/>
    </row>
    <row r="15" spans="1:19" ht="18" customHeight="1">
      <c r="B15" s="26" t="s">
        <v>261</v>
      </c>
    </row>
    <row r="23" spans="7:11" ht="13.5">
      <c r="G23" s="286"/>
      <c r="H23" s="286"/>
      <c r="I23" s="286"/>
      <c r="J23" s="287"/>
      <c r="K23" s="287"/>
    </row>
  </sheetData>
  <mergeCells count="12">
    <mergeCell ref="N4:O4"/>
    <mergeCell ref="B4:D5"/>
    <mergeCell ref="B14:C14"/>
    <mergeCell ref="P4:Q4"/>
    <mergeCell ref="G23:K23"/>
    <mergeCell ref="I2:N2"/>
    <mergeCell ref="R4:S4"/>
    <mergeCell ref="E4:F4"/>
    <mergeCell ref="I4:J4"/>
    <mergeCell ref="G4:H4"/>
    <mergeCell ref="L4:M4"/>
    <mergeCell ref="B12:C12"/>
  </mergeCells>
  <phoneticPr fontId="1"/>
  <pageMargins left="0.39370078740157483" right="0.39370078740157483" top="0.98425196850393704" bottom="0.98425196850393704" header="0.51181102362204722" footer="0.51181102362204722"/>
  <pageSetup paperSize="9" scale="80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AA33"/>
  <sheetViews>
    <sheetView showGridLines="0" view="pageBreakPreview" zoomScaleNormal="75" zoomScaleSheetLayoutView="100" workbookViewId="0"/>
  </sheetViews>
  <sheetFormatPr defaultRowHeight="12.75"/>
  <cols>
    <col min="1" max="1" width="5" style="26" customWidth="1"/>
    <col min="2" max="2" width="2.625" style="26" customWidth="1"/>
    <col min="3" max="3" width="4" style="26" customWidth="1"/>
    <col min="4" max="4" width="4.625" style="26" bestFit="1" customWidth="1"/>
    <col min="5" max="5" width="4.25" style="26" bestFit="1" customWidth="1"/>
    <col min="6" max="6" width="5.875" style="26" customWidth="1"/>
    <col min="7" max="7" width="18.625" style="26" customWidth="1"/>
    <col min="8" max="10" width="13.875" style="26" customWidth="1"/>
    <col min="11" max="11" width="1.375" style="26" customWidth="1"/>
    <col min="12" max="16" width="13.625" style="26" customWidth="1"/>
    <col min="17" max="17" width="13.375" style="26" customWidth="1"/>
    <col min="18" max="18" width="5" style="26" customWidth="1"/>
    <col min="19" max="16384" width="9" style="26"/>
  </cols>
  <sheetData>
    <row r="1" spans="2:27" ht="13.5" customHeight="1"/>
    <row r="2" spans="2:27" ht="18" customHeight="1">
      <c r="G2" s="106"/>
      <c r="H2" s="106"/>
      <c r="I2" s="294" t="s">
        <v>315</v>
      </c>
      <c r="J2" s="295"/>
      <c r="K2" s="295"/>
      <c r="L2" s="295"/>
      <c r="M2" s="295"/>
    </row>
    <row r="3" spans="2:27" ht="18" customHeight="1" thickBot="1">
      <c r="B3" s="26" t="s">
        <v>123</v>
      </c>
    </row>
    <row r="4" spans="2:27" ht="18" customHeight="1">
      <c r="B4" s="181"/>
      <c r="C4" s="273" t="s">
        <v>113</v>
      </c>
      <c r="D4" s="273"/>
      <c r="E4" s="273"/>
      <c r="F4" s="273"/>
      <c r="G4" s="32" t="s">
        <v>95</v>
      </c>
      <c r="H4" s="32" t="s">
        <v>124</v>
      </c>
      <c r="I4" s="32" t="s">
        <v>125</v>
      </c>
      <c r="J4" s="32" t="s">
        <v>126</v>
      </c>
      <c r="K4" s="32"/>
      <c r="L4" s="182" t="s">
        <v>127</v>
      </c>
      <c r="M4" s="32" t="s">
        <v>128</v>
      </c>
      <c r="N4" s="32" t="s">
        <v>129</v>
      </c>
      <c r="O4" s="32" t="s">
        <v>130</v>
      </c>
      <c r="P4" s="32" t="s">
        <v>131</v>
      </c>
      <c r="Q4" s="183" t="s">
        <v>132</v>
      </c>
    </row>
    <row r="5" spans="2:27" ht="6.75" customHeight="1">
      <c r="B5" s="21"/>
      <c r="C5" s="49"/>
      <c r="D5" s="49"/>
      <c r="E5" s="49"/>
      <c r="F5" s="49"/>
      <c r="G5" s="50"/>
      <c r="H5" s="49"/>
      <c r="I5" s="49"/>
      <c r="J5" s="49"/>
      <c r="K5" s="49"/>
      <c r="L5" s="184"/>
      <c r="M5" s="49"/>
      <c r="N5" s="49"/>
      <c r="O5" s="49"/>
      <c r="P5" s="49"/>
      <c r="Q5" s="185"/>
    </row>
    <row r="6" spans="2:27">
      <c r="B6" s="21"/>
      <c r="C6" s="186" t="s">
        <v>133</v>
      </c>
      <c r="D6" s="21"/>
      <c r="E6" s="21"/>
      <c r="F6" s="21"/>
      <c r="G6" s="39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27">
      <c r="B7" s="21"/>
      <c r="C7" s="21"/>
      <c r="D7" s="21" t="s">
        <v>121</v>
      </c>
      <c r="E7" s="21">
        <v>26</v>
      </c>
      <c r="F7" s="21" t="s">
        <v>122</v>
      </c>
      <c r="G7" s="187">
        <v>4502109</v>
      </c>
      <c r="H7" s="46">
        <v>0</v>
      </c>
      <c r="I7" s="46">
        <v>0</v>
      </c>
      <c r="J7" s="46">
        <v>130950</v>
      </c>
      <c r="K7" s="46"/>
      <c r="L7" s="46">
        <v>4250754</v>
      </c>
      <c r="M7" s="46">
        <v>67515</v>
      </c>
      <c r="N7" s="46">
        <v>8</v>
      </c>
      <c r="O7" s="46">
        <v>2</v>
      </c>
      <c r="P7" s="46">
        <v>52880</v>
      </c>
      <c r="Q7" s="46">
        <v>0</v>
      </c>
    </row>
    <row r="8" spans="2:27">
      <c r="B8" s="21"/>
      <c r="C8" s="21"/>
      <c r="D8" s="21"/>
      <c r="E8" s="21">
        <v>27</v>
      </c>
      <c r="F8" s="21"/>
      <c r="G8" s="187">
        <v>4036335</v>
      </c>
      <c r="H8" s="46">
        <v>0</v>
      </c>
      <c r="I8" s="46">
        <v>0</v>
      </c>
      <c r="J8" s="46">
        <v>219800</v>
      </c>
      <c r="K8" s="26">
        <v>3704169</v>
      </c>
      <c r="L8" s="46">
        <v>3704169</v>
      </c>
      <c r="M8" s="46">
        <v>65381</v>
      </c>
      <c r="N8" s="46">
        <v>6</v>
      </c>
      <c r="O8" s="46">
        <v>2</v>
      </c>
      <c r="P8" s="46">
        <v>46977</v>
      </c>
      <c r="Q8" s="46">
        <v>0</v>
      </c>
      <c r="R8" s="188"/>
    </row>
    <row r="9" spans="2:27" s="25" customFormat="1">
      <c r="B9" s="21"/>
      <c r="C9" s="21"/>
      <c r="D9" s="21"/>
      <c r="E9" s="21">
        <v>28</v>
      </c>
      <c r="F9" s="21"/>
      <c r="G9" s="187">
        <v>3822584</v>
      </c>
      <c r="H9" s="46">
        <v>0</v>
      </c>
      <c r="I9" s="46">
        <v>0</v>
      </c>
      <c r="J9" s="46">
        <v>211320</v>
      </c>
      <c r="K9" s="26">
        <v>3704169</v>
      </c>
      <c r="L9" s="46">
        <v>3493634</v>
      </c>
      <c r="M9" s="46">
        <v>57845</v>
      </c>
      <c r="N9" s="46">
        <v>4</v>
      </c>
      <c r="O9" s="46">
        <v>1</v>
      </c>
      <c r="P9" s="46">
        <v>59780</v>
      </c>
      <c r="Q9" s="46">
        <v>0</v>
      </c>
      <c r="R9" s="188"/>
      <c r="S9" s="188"/>
      <c r="T9" s="188"/>
      <c r="U9" s="188"/>
      <c r="V9" s="188"/>
      <c r="W9" s="188"/>
      <c r="X9" s="188"/>
      <c r="Y9" s="188"/>
      <c r="Z9" s="188"/>
      <c r="AA9" s="188"/>
    </row>
    <row r="10" spans="2:27" s="25" customFormat="1">
      <c r="B10" s="21"/>
      <c r="C10" s="21"/>
      <c r="D10" s="21"/>
      <c r="E10" s="26">
        <v>29</v>
      </c>
      <c r="F10" s="21"/>
      <c r="G10" s="187">
        <v>3771185</v>
      </c>
      <c r="H10" s="46">
        <v>0</v>
      </c>
      <c r="I10" s="46">
        <v>0</v>
      </c>
      <c r="J10" s="46">
        <v>279480</v>
      </c>
      <c r="K10" s="26"/>
      <c r="L10" s="46">
        <v>3378784</v>
      </c>
      <c r="M10" s="46">
        <v>60389</v>
      </c>
      <c r="N10" s="46">
        <v>1</v>
      </c>
      <c r="O10" s="46">
        <v>1</v>
      </c>
      <c r="P10" s="46">
        <v>52320</v>
      </c>
      <c r="Q10" s="46">
        <v>0</v>
      </c>
      <c r="R10" s="188"/>
      <c r="S10" s="188"/>
      <c r="T10" s="188"/>
      <c r="U10" s="188"/>
      <c r="V10" s="188"/>
      <c r="W10" s="188"/>
      <c r="X10" s="188"/>
      <c r="Y10" s="188"/>
      <c r="Z10" s="188"/>
      <c r="AA10" s="188"/>
    </row>
    <row r="11" spans="2:27" ht="6.95" customHeight="1">
      <c r="B11" s="21"/>
      <c r="C11" s="21"/>
      <c r="D11" s="21"/>
      <c r="E11" s="21"/>
      <c r="F11" s="21"/>
      <c r="G11" s="187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2:27" s="25" customFormat="1">
      <c r="B12" s="21"/>
      <c r="C12" s="21"/>
      <c r="D12" s="21"/>
      <c r="E12" s="171">
        <v>30</v>
      </c>
      <c r="F12" s="171"/>
      <c r="G12" s="189">
        <v>4279463</v>
      </c>
      <c r="H12" s="190">
        <v>0</v>
      </c>
      <c r="I12" s="190">
        <v>0</v>
      </c>
      <c r="J12" s="190">
        <v>232030</v>
      </c>
      <c r="K12" s="171"/>
      <c r="L12" s="190">
        <v>3943347</v>
      </c>
      <c r="M12" s="190">
        <v>61473</v>
      </c>
      <c r="N12" s="190">
        <v>1</v>
      </c>
      <c r="O12" s="190">
        <v>3</v>
      </c>
      <c r="P12" s="190">
        <v>42609</v>
      </c>
      <c r="Q12" s="190">
        <v>0</v>
      </c>
      <c r="R12" s="188"/>
      <c r="S12" s="188"/>
      <c r="T12" s="188"/>
      <c r="U12" s="188"/>
      <c r="V12" s="188"/>
      <c r="W12" s="188"/>
      <c r="X12" s="188"/>
      <c r="Y12" s="188"/>
      <c r="Z12" s="188"/>
      <c r="AA12" s="188"/>
    </row>
    <row r="13" spans="2:27" ht="6.75" customHeight="1">
      <c r="B13" s="21"/>
      <c r="C13" s="21"/>
      <c r="D13" s="21"/>
      <c r="E13" s="21"/>
      <c r="F13" s="21"/>
      <c r="G13" s="187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2:27">
      <c r="B14" s="21"/>
      <c r="C14" s="186" t="s">
        <v>134</v>
      </c>
      <c r="D14" s="21"/>
      <c r="E14" s="21"/>
      <c r="F14" s="21"/>
      <c r="G14" s="187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2:27">
      <c r="B15" s="21"/>
      <c r="C15" s="21"/>
      <c r="D15" s="21" t="s">
        <v>121</v>
      </c>
      <c r="E15" s="21">
        <v>26</v>
      </c>
      <c r="F15" s="21" t="s">
        <v>122</v>
      </c>
      <c r="G15" s="187">
        <v>821283</v>
      </c>
      <c r="H15" s="46">
        <v>43</v>
      </c>
      <c r="I15" s="46">
        <v>0</v>
      </c>
      <c r="J15" s="46">
        <v>258230</v>
      </c>
      <c r="K15" s="46"/>
      <c r="L15" s="46">
        <v>415340</v>
      </c>
      <c r="M15" s="46">
        <v>129884</v>
      </c>
      <c r="N15" s="46">
        <v>17709</v>
      </c>
      <c r="O15" s="46">
        <v>0</v>
      </c>
      <c r="P15" s="46">
        <v>77</v>
      </c>
      <c r="Q15" s="46">
        <v>0</v>
      </c>
    </row>
    <row r="16" spans="2:27">
      <c r="B16" s="21"/>
      <c r="C16" s="21"/>
      <c r="D16" s="21"/>
      <c r="E16" s="21">
        <v>27</v>
      </c>
      <c r="F16" s="21"/>
      <c r="G16" s="187">
        <v>861449</v>
      </c>
      <c r="H16" s="46">
        <v>31</v>
      </c>
      <c r="I16" s="46">
        <v>0</v>
      </c>
      <c r="J16" s="46">
        <v>319870</v>
      </c>
      <c r="L16" s="46">
        <v>408265</v>
      </c>
      <c r="M16" s="46">
        <v>118522</v>
      </c>
      <c r="N16" s="46">
        <v>14668</v>
      </c>
      <c r="O16" s="46">
        <v>0</v>
      </c>
      <c r="P16" s="46">
        <v>93</v>
      </c>
      <c r="Q16" s="46">
        <v>0</v>
      </c>
    </row>
    <row r="17" spans="2:17" s="25" customFormat="1">
      <c r="B17" s="21"/>
      <c r="C17" s="21"/>
      <c r="D17" s="21"/>
      <c r="E17" s="21">
        <v>28</v>
      </c>
      <c r="F17" s="21"/>
      <c r="G17" s="187">
        <v>816592</v>
      </c>
      <c r="H17" s="46">
        <v>29</v>
      </c>
      <c r="I17" s="46">
        <v>0</v>
      </c>
      <c r="J17" s="46">
        <v>280586</v>
      </c>
      <c r="K17" s="26"/>
      <c r="L17" s="46">
        <v>407185</v>
      </c>
      <c r="M17" s="46">
        <v>112489</v>
      </c>
      <c r="N17" s="46">
        <v>16187</v>
      </c>
      <c r="O17" s="46">
        <v>0</v>
      </c>
      <c r="P17" s="46">
        <v>116</v>
      </c>
      <c r="Q17" s="46">
        <v>0</v>
      </c>
    </row>
    <row r="18" spans="2:17" s="25" customFormat="1">
      <c r="B18" s="21"/>
      <c r="C18" s="21"/>
      <c r="D18" s="21"/>
      <c r="E18" s="26">
        <v>29</v>
      </c>
      <c r="F18" s="21"/>
      <c r="G18" s="187">
        <v>792399</v>
      </c>
      <c r="H18" s="46">
        <v>16</v>
      </c>
      <c r="I18" s="46">
        <v>0</v>
      </c>
      <c r="J18" s="46">
        <v>320928</v>
      </c>
      <c r="K18" s="26"/>
      <c r="L18" s="46">
        <v>329462</v>
      </c>
      <c r="M18" s="46">
        <v>123557</v>
      </c>
      <c r="N18" s="46">
        <v>17774</v>
      </c>
      <c r="O18" s="46">
        <v>500</v>
      </c>
      <c r="P18" s="46">
        <v>162</v>
      </c>
      <c r="Q18" s="46">
        <v>0</v>
      </c>
    </row>
    <row r="19" spans="2:17" ht="6.95" customHeight="1">
      <c r="B19" s="21"/>
      <c r="C19" s="21"/>
      <c r="D19" s="21"/>
      <c r="E19" s="21"/>
      <c r="F19" s="21"/>
      <c r="G19" s="187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7" s="25" customFormat="1">
      <c r="B20" s="21"/>
      <c r="C20" s="21"/>
      <c r="D20" s="21"/>
      <c r="E20" s="171">
        <v>30</v>
      </c>
      <c r="F20" s="171"/>
      <c r="G20" s="189">
        <v>907666</v>
      </c>
      <c r="H20" s="190">
        <v>8</v>
      </c>
      <c r="I20" s="190">
        <v>0</v>
      </c>
      <c r="J20" s="190">
        <v>442477</v>
      </c>
      <c r="K20" s="171"/>
      <c r="L20" s="190">
        <v>316908</v>
      </c>
      <c r="M20" s="190">
        <v>126847</v>
      </c>
      <c r="N20" s="190">
        <v>18507</v>
      </c>
      <c r="O20" s="190">
        <v>0</v>
      </c>
      <c r="P20" s="190">
        <v>2129</v>
      </c>
      <c r="Q20" s="190">
        <v>790</v>
      </c>
    </row>
    <row r="21" spans="2:17" ht="6.75" customHeight="1">
      <c r="B21" s="21"/>
      <c r="C21" s="21"/>
      <c r="D21" s="21"/>
      <c r="E21" s="21"/>
      <c r="F21" s="21"/>
      <c r="G21" s="187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2:17">
      <c r="B22" s="21"/>
      <c r="C22" s="186" t="s">
        <v>135</v>
      </c>
      <c r="D22" s="21"/>
      <c r="E22" s="21"/>
      <c r="F22" s="21"/>
      <c r="G22" s="187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7">
      <c r="B23" s="21"/>
      <c r="C23" s="21"/>
      <c r="D23" s="21" t="s">
        <v>121</v>
      </c>
      <c r="E23" s="21">
        <v>26</v>
      </c>
      <c r="F23" s="21" t="s">
        <v>122</v>
      </c>
      <c r="G23" s="187">
        <f>G7+G15</f>
        <v>5323392</v>
      </c>
      <c r="H23" s="46">
        <f>H7+H15</f>
        <v>43</v>
      </c>
      <c r="I23" s="46">
        <f>I7+I15</f>
        <v>0</v>
      </c>
      <c r="J23" s="46">
        <f t="shared" ref="J23:Q23" si="0">J7+J15</f>
        <v>389180</v>
      </c>
      <c r="K23" s="46">
        <f t="shared" si="0"/>
        <v>0</v>
      </c>
      <c r="L23" s="46">
        <f t="shared" si="0"/>
        <v>4666094</v>
      </c>
      <c r="M23" s="46">
        <f t="shared" si="0"/>
        <v>197399</v>
      </c>
      <c r="N23" s="46">
        <f t="shared" si="0"/>
        <v>17717</v>
      </c>
      <c r="O23" s="46">
        <f t="shared" si="0"/>
        <v>2</v>
      </c>
      <c r="P23" s="46">
        <f t="shared" si="0"/>
        <v>52957</v>
      </c>
      <c r="Q23" s="46">
        <f t="shared" si="0"/>
        <v>0</v>
      </c>
    </row>
    <row r="24" spans="2:17">
      <c r="B24" s="21"/>
      <c r="C24" s="21"/>
      <c r="D24" s="21"/>
      <c r="E24" s="21">
        <v>27</v>
      </c>
      <c r="F24" s="21"/>
      <c r="G24" s="187">
        <f>G8+G16</f>
        <v>4897784</v>
      </c>
      <c r="H24" s="46">
        <f t="shared" ref="H24:J26" si="1">H8+H16</f>
        <v>31</v>
      </c>
      <c r="I24" s="46">
        <f t="shared" si="1"/>
        <v>0</v>
      </c>
      <c r="J24" s="46">
        <f t="shared" si="1"/>
        <v>539670</v>
      </c>
      <c r="K24" s="46">
        <v>0</v>
      </c>
      <c r="L24" s="46">
        <f t="shared" ref="L24:Q24" si="2">L8+L16</f>
        <v>4112434</v>
      </c>
      <c r="M24" s="46">
        <f t="shared" si="2"/>
        <v>183903</v>
      </c>
      <c r="N24" s="46">
        <f t="shared" si="2"/>
        <v>14674</v>
      </c>
      <c r="O24" s="46">
        <f t="shared" si="2"/>
        <v>2</v>
      </c>
      <c r="P24" s="46">
        <f t="shared" si="2"/>
        <v>47070</v>
      </c>
      <c r="Q24" s="46">
        <f t="shared" si="2"/>
        <v>0</v>
      </c>
    </row>
    <row r="25" spans="2:17" s="25" customFormat="1">
      <c r="B25" s="21"/>
      <c r="C25" s="21"/>
      <c r="D25" s="21"/>
      <c r="E25" s="21">
        <v>28</v>
      </c>
      <c r="F25" s="21"/>
      <c r="G25" s="187">
        <f>G9+G17</f>
        <v>4639176</v>
      </c>
      <c r="H25" s="46">
        <f t="shared" si="1"/>
        <v>29</v>
      </c>
      <c r="I25" s="46">
        <f t="shared" si="1"/>
        <v>0</v>
      </c>
      <c r="J25" s="46">
        <f t="shared" si="1"/>
        <v>491906</v>
      </c>
      <c r="K25" s="46"/>
      <c r="L25" s="46">
        <f t="shared" ref="L25:Q25" si="3">L9+L17</f>
        <v>3900819</v>
      </c>
      <c r="M25" s="46">
        <f t="shared" si="3"/>
        <v>170334</v>
      </c>
      <c r="N25" s="46">
        <f t="shared" si="3"/>
        <v>16191</v>
      </c>
      <c r="O25" s="46">
        <f t="shared" si="3"/>
        <v>1</v>
      </c>
      <c r="P25" s="46">
        <f t="shared" si="3"/>
        <v>59896</v>
      </c>
      <c r="Q25" s="46">
        <f t="shared" si="3"/>
        <v>0</v>
      </c>
    </row>
    <row r="26" spans="2:17" s="25" customFormat="1">
      <c r="B26" s="21"/>
      <c r="C26" s="21"/>
      <c r="D26" s="21"/>
      <c r="E26" s="26">
        <v>29</v>
      </c>
      <c r="F26" s="21"/>
      <c r="G26" s="187">
        <f>G10+G18</f>
        <v>4563584</v>
      </c>
      <c r="H26" s="46">
        <f t="shared" si="1"/>
        <v>16</v>
      </c>
      <c r="I26" s="46">
        <f t="shared" si="1"/>
        <v>0</v>
      </c>
      <c r="J26" s="46">
        <f t="shared" si="1"/>
        <v>600408</v>
      </c>
      <c r="K26" s="46">
        <f t="shared" ref="K26:Q26" si="4">K10+K18</f>
        <v>0</v>
      </c>
      <c r="L26" s="46">
        <f t="shared" si="4"/>
        <v>3708246</v>
      </c>
      <c r="M26" s="46">
        <f t="shared" si="4"/>
        <v>183946</v>
      </c>
      <c r="N26" s="46">
        <f t="shared" si="4"/>
        <v>17775</v>
      </c>
      <c r="O26" s="46">
        <f t="shared" si="4"/>
        <v>501</v>
      </c>
      <c r="P26" s="46">
        <f t="shared" si="4"/>
        <v>52482</v>
      </c>
      <c r="Q26" s="46">
        <f t="shared" si="4"/>
        <v>0</v>
      </c>
    </row>
    <row r="27" spans="2:17" ht="6.95" customHeight="1">
      <c r="B27" s="21"/>
      <c r="C27" s="21"/>
      <c r="D27" s="21"/>
      <c r="E27" s="21"/>
      <c r="F27" s="21"/>
      <c r="G27" s="139"/>
      <c r="H27" s="138"/>
      <c r="I27" s="46"/>
      <c r="J27" s="46"/>
      <c r="K27" s="46"/>
      <c r="L27" s="46"/>
      <c r="M27" s="46"/>
      <c r="N27" s="46"/>
      <c r="O27" s="46"/>
      <c r="P27" s="46"/>
      <c r="Q27" s="46"/>
    </row>
    <row r="28" spans="2:17" s="25" customFormat="1">
      <c r="B28" s="21"/>
      <c r="C28" s="21"/>
      <c r="D28" s="21"/>
      <c r="E28" s="171">
        <v>30</v>
      </c>
      <c r="F28" s="171"/>
      <c r="G28" s="189">
        <f>G12+G20</f>
        <v>5187129</v>
      </c>
      <c r="H28" s="190">
        <f>H12+H20</f>
        <v>8</v>
      </c>
      <c r="I28" s="190">
        <f>I12+I20</f>
        <v>0</v>
      </c>
      <c r="J28" s="190">
        <f>J12+J20</f>
        <v>674507</v>
      </c>
      <c r="K28" s="190"/>
      <c r="L28" s="190">
        <f t="shared" ref="L28:Q28" si="5">L12+L20</f>
        <v>4260255</v>
      </c>
      <c r="M28" s="190">
        <f t="shared" si="5"/>
        <v>188320</v>
      </c>
      <c r="N28" s="190">
        <f t="shared" si="5"/>
        <v>18508</v>
      </c>
      <c r="O28" s="190">
        <f t="shared" si="5"/>
        <v>3</v>
      </c>
      <c r="P28" s="190">
        <f t="shared" si="5"/>
        <v>44738</v>
      </c>
      <c r="Q28" s="190">
        <f t="shared" si="5"/>
        <v>790</v>
      </c>
    </row>
    <row r="29" spans="2:17" ht="6.75" customHeight="1" thickBot="1">
      <c r="B29" s="29"/>
      <c r="C29" s="29"/>
      <c r="D29" s="269"/>
      <c r="E29" s="269"/>
      <c r="F29" s="191"/>
      <c r="G29" s="100"/>
      <c r="H29" s="101"/>
      <c r="I29" s="101"/>
      <c r="J29" s="101"/>
      <c r="K29" s="102"/>
      <c r="L29" s="101"/>
      <c r="M29" s="101"/>
      <c r="N29" s="101"/>
      <c r="O29" s="101"/>
      <c r="P29" s="101"/>
      <c r="Q29" s="101"/>
    </row>
    <row r="30" spans="2:17" ht="18" customHeight="1">
      <c r="C30" s="127" t="s">
        <v>230</v>
      </c>
      <c r="D30" s="26" t="s">
        <v>260</v>
      </c>
    </row>
    <row r="32" spans="2:17">
      <c r="I32" s="21"/>
    </row>
    <row r="33" spans="8:11" ht="13.5">
      <c r="H33" s="283"/>
      <c r="I33" s="283"/>
      <c r="J33" s="283"/>
      <c r="K33" s="293"/>
    </row>
  </sheetData>
  <mergeCells count="4">
    <mergeCell ref="D29:E29"/>
    <mergeCell ref="C4:F4"/>
    <mergeCell ref="H33:K33"/>
    <mergeCell ref="I2:M2"/>
  </mergeCells>
  <phoneticPr fontId="1"/>
  <pageMargins left="0.75" right="0.75" top="1" bottom="1" header="0.51200000000000001" footer="0.51200000000000001"/>
  <pageSetup paperSize="9" scale="77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pageSetUpPr fitToPage="1"/>
  </sheetPr>
  <dimension ref="B2:V83"/>
  <sheetViews>
    <sheetView showGridLines="0" view="pageBreakPreview" zoomScaleNormal="100" zoomScaleSheetLayoutView="100" workbookViewId="0"/>
  </sheetViews>
  <sheetFormatPr defaultRowHeight="13.5" customHeight="1"/>
  <cols>
    <col min="1" max="1" width="5" style="26" customWidth="1"/>
    <col min="2" max="2" width="2.125" style="26" customWidth="1"/>
    <col min="3" max="3" width="15.125" style="26" customWidth="1"/>
    <col min="4" max="4" width="0.625" style="26" customWidth="1"/>
    <col min="5" max="5" width="14.125" style="91" bestFit="1" customWidth="1"/>
    <col min="6" max="6" width="1.625" style="91" customWidth="1"/>
    <col min="7" max="7" width="13.125" style="91" customWidth="1"/>
    <col min="8" max="8" width="10.125" style="26" customWidth="1"/>
    <col min="9" max="9" width="0.625" style="26" customWidth="1"/>
    <col min="10" max="10" width="2.125" style="26" customWidth="1"/>
    <col min="11" max="11" width="15.125" style="26" bestFit="1" customWidth="1"/>
    <col min="12" max="12" width="0.625" style="26" customWidth="1"/>
    <col min="13" max="13" width="14.125" style="91" bestFit="1" customWidth="1"/>
    <col min="14" max="14" width="1.5" style="91" customWidth="1"/>
    <col min="15" max="15" width="13.125" style="91" customWidth="1"/>
    <col min="16" max="16" width="10.125" style="26" customWidth="1"/>
    <col min="17" max="17" width="2.125" style="26" customWidth="1"/>
    <col min="18" max="18" width="15.125" style="26" customWidth="1"/>
    <col min="19" max="19" width="0.625" style="26" customWidth="1"/>
    <col min="20" max="20" width="13.625" style="91" customWidth="1"/>
    <col min="21" max="21" width="0.625" style="91" customWidth="1"/>
    <col min="22" max="22" width="10.125" style="21" customWidth="1"/>
    <col min="23" max="23" width="3.875" style="26" customWidth="1"/>
    <col min="24" max="24" width="12.625" style="26" customWidth="1"/>
    <col min="25" max="16384" width="9" style="26"/>
  </cols>
  <sheetData>
    <row r="2" spans="2:22" s="25" customFormat="1" ht="12.75" customHeight="1">
      <c r="E2" s="106"/>
      <c r="F2" s="106"/>
      <c r="G2" s="106"/>
      <c r="H2" s="106"/>
      <c r="I2" s="106"/>
      <c r="J2" s="106"/>
      <c r="K2" s="301" t="s">
        <v>405</v>
      </c>
      <c r="L2" s="286"/>
      <c r="M2" s="286"/>
      <c r="N2" s="286"/>
      <c r="O2" s="286"/>
      <c r="P2" s="286"/>
      <c r="Q2" s="286"/>
      <c r="R2" s="286"/>
      <c r="T2" s="302"/>
      <c r="U2" s="283"/>
      <c r="V2" s="283"/>
    </row>
    <row r="3" spans="2:22" ht="13.5" customHeight="1" thickBot="1">
      <c r="C3" s="177" t="s">
        <v>160</v>
      </c>
      <c r="K3" s="177"/>
      <c r="P3" s="127" t="s">
        <v>480</v>
      </c>
      <c r="R3" s="177" t="s">
        <v>161</v>
      </c>
      <c r="V3" s="127" t="s">
        <v>480</v>
      </c>
    </row>
    <row r="4" spans="2:22" ht="18" customHeight="1">
      <c r="B4" s="273" t="s">
        <v>85</v>
      </c>
      <c r="C4" s="273"/>
      <c r="D4" s="31"/>
      <c r="E4" s="193" t="s">
        <v>162</v>
      </c>
      <c r="F4" s="194"/>
      <c r="G4" s="195" t="s">
        <v>472</v>
      </c>
      <c r="H4" s="196" t="s">
        <v>243</v>
      </c>
      <c r="I4" s="35"/>
      <c r="J4" s="273" t="s">
        <v>85</v>
      </c>
      <c r="K4" s="273"/>
      <c r="L4" s="31"/>
      <c r="M4" s="193" t="s">
        <v>162</v>
      </c>
      <c r="N4" s="194"/>
      <c r="O4" s="195" t="s">
        <v>472</v>
      </c>
      <c r="P4" s="196" t="s">
        <v>243</v>
      </c>
      <c r="Q4" s="303" t="s">
        <v>85</v>
      </c>
      <c r="R4" s="273"/>
      <c r="S4" s="31"/>
      <c r="T4" s="193" t="s">
        <v>244</v>
      </c>
      <c r="U4" s="194"/>
      <c r="V4" s="196" t="s">
        <v>243</v>
      </c>
    </row>
    <row r="5" spans="2:22" s="69" customFormat="1" ht="15.95" customHeight="1">
      <c r="B5" s="296" t="s">
        <v>86</v>
      </c>
      <c r="C5" s="296"/>
      <c r="D5" s="67"/>
      <c r="E5" s="197"/>
      <c r="F5" s="198"/>
      <c r="G5" s="198"/>
      <c r="H5" s="199">
        <f>SUM(H7,P22,P28)</f>
        <v>3528493</v>
      </c>
      <c r="I5" s="200"/>
      <c r="J5" s="296"/>
      <c r="K5" s="296"/>
      <c r="L5" s="67"/>
      <c r="M5" s="72"/>
      <c r="N5" s="38"/>
      <c r="O5" s="198"/>
      <c r="P5" s="92"/>
      <c r="Q5" s="297" t="s">
        <v>86</v>
      </c>
      <c r="R5" s="296"/>
      <c r="S5" s="67"/>
      <c r="T5" s="201"/>
      <c r="U5" s="202"/>
      <c r="V5" s="203">
        <f>SUM(V7,V25,V17,V23,V21,V9,V27)</f>
        <v>174817</v>
      </c>
    </row>
    <row r="6" spans="2:22" ht="9.9499999999999993" customHeight="1">
      <c r="B6" s="22"/>
      <c r="C6" s="22"/>
      <c r="D6" s="21"/>
      <c r="E6" s="72"/>
      <c r="F6" s="38"/>
      <c r="G6" s="38"/>
      <c r="H6" s="92"/>
      <c r="I6" s="204"/>
      <c r="J6" s="22"/>
      <c r="K6" s="22"/>
      <c r="L6" s="21"/>
      <c r="M6" s="72"/>
      <c r="N6" s="38"/>
      <c r="O6" s="38"/>
      <c r="P6" s="92"/>
      <c r="Q6" s="205"/>
      <c r="R6" s="21"/>
      <c r="S6" s="21"/>
      <c r="T6" s="72"/>
      <c r="U6" s="38"/>
      <c r="V6" s="92"/>
    </row>
    <row r="7" spans="2:22" ht="13.35" customHeight="1">
      <c r="B7" s="22"/>
      <c r="C7" s="22" t="s">
        <v>157</v>
      </c>
      <c r="D7" s="21"/>
      <c r="E7" s="72"/>
      <c r="H7" s="92">
        <f>SUM(H8:H56,P8:P20)</f>
        <v>3510380</v>
      </c>
      <c r="I7" s="205"/>
      <c r="J7" s="22"/>
      <c r="K7" s="22"/>
      <c r="L7" s="21"/>
      <c r="M7" s="72"/>
      <c r="N7" s="38"/>
      <c r="P7" s="92"/>
      <c r="Q7" s="205"/>
      <c r="R7" s="22" t="s">
        <v>234</v>
      </c>
      <c r="S7" s="21"/>
      <c r="T7" s="72" t="s">
        <v>289</v>
      </c>
      <c r="U7" s="38"/>
      <c r="V7" s="92">
        <v>40086</v>
      </c>
    </row>
    <row r="8" spans="2:22" ht="13.35" customHeight="1">
      <c r="B8" s="22"/>
      <c r="C8" s="22"/>
      <c r="D8" s="21"/>
      <c r="E8" s="72" t="s">
        <v>424</v>
      </c>
      <c r="F8" s="38"/>
      <c r="G8" s="38"/>
      <c r="H8" s="92">
        <v>58530</v>
      </c>
      <c r="I8" s="205"/>
      <c r="J8" s="22"/>
      <c r="K8" s="22"/>
      <c r="L8" s="21"/>
      <c r="M8" s="72" t="s">
        <v>422</v>
      </c>
      <c r="N8" s="38"/>
      <c r="O8" s="38"/>
      <c r="P8" s="92">
        <v>670</v>
      </c>
      <c r="Q8" s="107"/>
      <c r="R8" s="22"/>
      <c r="S8" s="21"/>
      <c r="T8" s="72"/>
      <c r="U8" s="38"/>
      <c r="V8" s="92"/>
    </row>
    <row r="9" spans="2:22" ht="13.35" customHeight="1">
      <c r="C9" s="22"/>
      <c r="E9" s="72" t="s">
        <v>425</v>
      </c>
      <c r="H9" s="92">
        <v>78700</v>
      </c>
      <c r="I9" s="205"/>
      <c r="J9" s="22"/>
      <c r="K9" s="22"/>
      <c r="L9" s="21"/>
      <c r="M9" s="72" t="s">
        <v>441</v>
      </c>
      <c r="N9" s="38"/>
      <c r="P9" s="92">
        <v>1290</v>
      </c>
      <c r="Q9" s="107"/>
      <c r="R9" s="22" t="s">
        <v>436</v>
      </c>
      <c r="S9" s="21"/>
      <c r="T9" s="72"/>
      <c r="U9" s="38"/>
      <c r="V9" s="92">
        <f>SUM(V10:V15)</f>
        <v>4140</v>
      </c>
    </row>
    <row r="10" spans="2:22" ht="13.35" customHeight="1">
      <c r="E10" s="72" t="s">
        <v>427</v>
      </c>
      <c r="F10" s="38"/>
      <c r="G10" s="38"/>
      <c r="H10" s="92">
        <v>4450</v>
      </c>
      <c r="I10" s="205"/>
      <c r="J10" s="22"/>
      <c r="K10" s="22"/>
      <c r="L10" s="21"/>
      <c r="M10" s="72" t="s">
        <v>432</v>
      </c>
      <c r="N10" s="38"/>
      <c r="O10" s="38"/>
      <c r="P10" s="92">
        <v>30</v>
      </c>
      <c r="Q10" s="107"/>
      <c r="R10" s="22"/>
      <c r="S10" s="21"/>
      <c r="T10" s="72" t="s">
        <v>53</v>
      </c>
      <c r="U10" s="38"/>
      <c r="V10" s="92">
        <v>1580</v>
      </c>
    </row>
    <row r="11" spans="2:22" ht="13.35" customHeight="1">
      <c r="C11" s="22"/>
      <c r="E11" s="72" t="s">
        <v>418</v>
      </c>
      <c r="F11" s="38"/>
      <c r="G11" s="38"/>
      <c r="H11" s="92">
        <v>300</v>
      </c>
      <c r="I11" s="205"/>
      <c r="J11" s="21"/>
      <c r="K11" s="22"/>
      <c r="L11" s="21"/>
      <c r="M11" s="72" t="s">
        <v>433</v>
      </c>
      <c r="N11" s="38"/>
      <c r="O11" s="38"/>
      <c r="P11" s="92">
        <v>20</v>
      </c>
      <c r="Q11" s="107"/>
      <c r="R11" s="22"/>
      <c r="S11" s="21"/>
      <c r="T11" s="72" t="s">
        <v>357</v>
      </c>
      <c r="V11" s="92">
        <v>200</v>
      </c>
    </row>
    <row r="12" spans="2:22" ht="13.35" customHeight="1">
      <c r="C12" s="22"/>
      <c r="E12" s="72" t="s">
        <v>336</v>
      </c>
      <c r="F12" s="38"/>
      <c r="G12" s="38"/>
      <c r="H12" s="92">
        <v>8280</v>
      </c>
      <c r="I12" s="205"/>
      <c r="J12" s="21"/>
      <c r="K12" s="22"/>
      <c r="L12" s="21"/>
      <c r="M12" s="72" t="s">
        <v>34</v>
      </c>
      <c r="N12" s="38"/>
      <c r="O12" s="38"/>
      <c r="P12" s="92">
        <v>195670</v>
      </c>
      <c r="Q12" s="107"/>
      <c r="R12" s="22"/>
      <c r="S12" s="21"/>
      <c r="T12" s="72" t="s">
        <v>358</v>
      </c>
      <c r="V12" s="92">
        <v>180</v>
      </c>
    </row>
    <row r="13" spans="2:22" ht="13.35" customHeight="1">
      <c r="B13" s="22"/>
      <c r="E13" s="72" t="s">
        <v>337</v>
      </c>
      <c r="F13" s="38"/>
      <c r="G13" s="38"/>
      <c r="H13" s="92">
        <v>700</v>
      </c>
      <c r="I13" s="205"/>
      <c r="J13" s="21"/>
      <c r="K13" s="22"/>
      <c r="L13" s="21"/>
      <c r="M13" s="72" t="s">
        <v>361</v>
      </c>
      <c r="N13" s="38"/>
      <c r="O13" s="38"/>
      <c r="P13" s="92">
        <v>160</v>
      </c>
      <c r="Q13" s="107"/>
      <c r="S13" s="21"/>
      <c r="T13" s="154" t="s">
        <v>360</v>
      </c>
      <c r="V13" s="92">
        <v>10</v>
      </c>
    </row>
    <row r="14" spans="2:22" ht="13.35" customHeight="1">
      <c r="B14" s="22"/>
      <c r="C14" s="22"/>
      <c r="D14" s="21"/>
      <c r="E14" s="72" t="s">
        <v>163</v>
      </c>
      <c r="F14" s="38"/>
      <c r="G14" s="38"/>
      <c r="H14" s="92">
        <v>42260</v>
      </c>
      <c r="I14" s="205"/>
      <c r="J14" s="21"/>
      <c r="K14" s="22"/>
      <c r="L14" s="21"/>
      <c r="M14" s="72" t="s">
        <v>434</v>
      </c>
      <c r="N14" s="38"/>
      <c r="O14" s="38"/>
      <c r="P14" s="92">
        <v>120</v>
      </c>
      <c r="Q14" s="107"/>
      <c r="R14" s="22"/>
      <c r="T14" s="72" t="s">
        <v>362</v>
      </c>
      <c r="U14" s="38"/>
      <c r="V14" s="92">
        <v>490</v>
      </c>
    </row>
    <row r="15" spans="2:22" ht="13.35" customHeight="1">
      <c r="B15" s="22"/>
      <c r="C15" s="22"/>
      <c r="D15" s="21"/>
      <c r="E15" s="72" t="s">
        <v>426</v>
      </c>
      <c r="F15" s="38"/>
      <c r="G15" s="38"/>
      <c r="H15" s="92">
        <v>9540</v>
      </c>
      <c r="I15" s="205"/>
      <c r="J15" s="21"/>
      <c r="K15" s="22"/>
      <c r="L15" s="21"/>
      <c r="M15" s="72" t="s">
        <v>362</v>
      </c>
      <c r="N15" s="38"/>
      <c r="O15" s="38"/>
      <c r="P15" s="92">
        <v>3690</v>
      </c>
      <c r="Q15" s="107"/>
      <c r="R15" s="21"/>
      <c r="T15" s="72" t="s">
        <v>423</v>
      </c>
      <c r="U15" s="38"/>
      <c r="V15" s="92">
        <v>1680</v>
      </c>
    </row>
    <row r="16" spans="2:22" ht="13.35" customHeight="1">
      <c r="B16" s="22"/>
      <c r="C16" s="22"/>
      <c r="D16" s="21"/>
      <c r="E16" s="72" t="s">
        <v>53</v>
      </c>
      <c r="F16" s="38"/>
      <c r="G16" s="38"/>
      <c r="H16" s="92">
        <v>6400</v>
      </c>
      <c r="I16" s="205"/>
      <c r="J16" s="21"/>
      <c r="K16" s="22"/>
      <c r="L16" s="21"/>
      <c r="M16" s="72" t="s">
        <v>423</v>
      </c>
      <c r="N16" s="38"/>
      <c r="O16" s="38"/>
      <c r="P16" s="92">
        <v>11290</v>
      </c>
      <c r="Q16" s="107"/>
      <c r="R16" s="41"/>
      <c r="T16" s="72"/>
      <c r="U16" s="38"/>
      <c r="V16" s="92"/>
    </row>
    <row r="17" spans="2:22" ht="13.35" customHeight="1">
      <c r="B17" s="22"/>
      <c r="E17" s="72" t="s">
        <v>338</v>
      </c>
      <c r="F17" s="38"/>
      <c r="G17" s="38"/>
      <c r="H17" s="92">
        <v>1260</v>
      </c>
      <c r="I17" s="205"/>
      <c r="J17" s="21"/>
      <c r="K17" s="22"/>
      <c r="L17" s="21"/>
      <c r="M17" s="72" t="s">
        <v>440</v>
      </c>
      <c r="N17" s="38"/>
      <c r="O17" s="38"/>
      <c r="P17" s="92">
        <v>84580</v>
      </c>
      <c r="Q17" s="107"/>
      <c r="R17" s="22" t="s">
        <v>294</v>
      </c>
      <c r="S17" s="21"/>
      <c r="T17" s="72"/>
      <c r="U17" s="38"/>
      <c r="V17" s="92">
        <f>SUM(V18:V19)</f>
        <v>61939</v>
      </c>
    </row>
    <row r="18" spans="2:22" ht="13.35" customHeight="1">
      <c r="B18" s="22"/>
      <c r="E18" s="72" t="s">
        <v>339</v>
      </c>
      <c r="F18" s="38"/>
      <c r="G18" s="38"/>
      <c r="H18" s="92">
        <v>13220</v>
      </c>
      <c r="I18" s="205"/>
      <c r="J18" s="21"/>
      <c r="K18" s="22"/>
      <c r="L18" s="21"/>
      <c r="M18" s="72" t="s">
        <v>35</v>
      </c>
      <c r="N18" s="38"/>
      <c r="O18" s="38"/>
      <c r="P18" s="92">
        <v>10</v>
      </c>
      <c r="Q18" s="107"/>
      <c r="R18" s="22"/>
      <c r="S18" s="21"/>
      <c r="T18" s="72" t="s">
        <v>424</v>
      </c>
      <c r="U18" s="38"/>
      <c r="V18" s="92">
        <v>22270</v>
      </c>
    </row>
    <row r="19" spans="2:22" ht="13.35" customHeight="1">
      <c r="B19" s="22"/>
      <c r="C19" s="22"/>
      <c r="D19" s="21"/>
      <c r="E19" s="72" t="s">
        <v>340</v>
      </c>
      <c r="F19" s="38"/>
      <c r="G19" s="38"/>
      <c r="H19" s="92">
        <v>1790</v>
      </c>
      <c r="I19" s="205"/>
      <c r="J19" s="22"/>
      <c r="K19" s="22"/>
      <c r="L19" s="21"/>
      <c r="M19" s="72" t="s">
        <v>442</v>
      </c>
      <c r="N19" s="38"/>
      <c r="O19" s="38"/>
      <c r="P19" s="92">
        <v>20830</v>
      </c>
      <c r="Q19" s="107"/>
      <c r="R19" s="22"/>
      <c r="S19" s="21"/>
      <c r="T19" s="72" t="s">
        <v>438</v>
      </c>
      <c r="V19" s="92">
        <v>39669</v>
      </c>
    </row>
    <row r="20" spans="2:22" ht="13.35" customHeight="1">
      <c r="B20" s="22"/>
      <c r="C20" s="22"/>
      <c r="D20" s="21"/>
      <c r="E20" s="72" t="s">
        <v>419</v>
      </c>
      <c r="F20" s="38"/>
      <c r="G20" s="38"/>
      <c r="H20" s="92">
        <v>20</v>
      </c>
      <c r="I20" s="205"/>
      <c r="J20" s="21"/>
      <c r="K20" s="22"/>
      <c r="L20" s="21"/>
      <c r="M20" s="72" t="s">
        <v>439</v>
      </c>
      <c r="N20" s="38"/>
      <c r="O20" s="38"/>
      <c r="P20" s="92">
        <v>2580</v>
      </c>
      <c r="Q20" s="107"/>
      <c r="R20" s="22"/>
      <c r="S20" s="21"/>
      <c r="T20" s="72"/>
      <c r="V20" s="92"/>
    </row>
    <row r="21" spans="2:22" ht="13.35" customHeight="1">
      <c r="B21" s="22"/>
      <c r="C21" s="22"/>
      <c r="D21" s="21"/>
      <c r="E21" s="72" t="s">
        <v>341</v>
      </c>
      <c r="F21" s="38"/>
      <c r="G21" s="38"/>
      <c r="H21" s="92">
        <v>20390</v>
      </c>
      <c r="I21" s="205"/>
      <c r="J21" s="21"/>
      <c r="K21" s="22"/>
      <c r="L21" s="21"/>
      <c r="M21" s="72"/>
      <c r="N21" s="38"/>
      <c r="O21" s="38"/>
      <c r="P21" s="92"/>
      <c r="Q21" s="107"/>
      <c r="R21" s="22" t="s">
        <v>437</v>
      </c>
      <c r="T21" s="72" t="s">
        <v>424</v>
      </c>
      <c r="U21" s="38"/>
      <c r="V21" s="92">
        <v>15</v>
      </c>
    </row>
    <row r="22" spans="2:22" ht="13.35" customHeight="1">
      <c r="B22" s="22"/>
      <c r="C22" s="21"/>
      <c r="D22" s="21"/>
      <c r="E22" s="72" t="s">
        <v>49</v>
      </c>
      <c r="F22" s="38"/>
      <c r="G22" s="38"/>
      <c r="H22" s="92">
        <v>28950</v>
      </c>
      <c r="I22" s="204"/>
      <c r="J22" s="21"/>
      <c r="K22" s="22" t="s">
        <v>165</v>
      </c>
      <c r="L22" s="21"/>
      <c r="M22" s="72"/>
      <c r="N22" s="38"/>
      <c r="O22" s="38"/>
      <c r="P22" s="92">
        <f>SUM(P23:P26)</f>
        <v>17353</v>
      </c>
      <c r="Q22" s="107"/>
      <c r="R22" s="21"/>
      <c r="T22" s="72"/>
      <c r="U22" s="38"/>
      <c r="V22" s="92"/>
    </row>
    <row r="23" spans="2:22" ht="13.35" customHeight="1">
      <c r="B23" s="22"/>
      <c r="D23" s="21"/>
      <c r="E23" s="72" t="s">
        <v>342</v>
      </c>
      <c r="F23" s="38"/>
      <c r="G23" s="38"/>
      <c r="H23" s="92">
        <v>13370</v>
      </c>
      <c r="I23" s="204"/>
      <c r="J23" s="21"/>
      <c r="K23" s="22"/>
      <c r="L23" s="21"/>
      <c r="M23" s="72" t="s">
        <v>424</v>
      </c>
      <c r="N23" s="38"/>
      <c r="O23" s="38"/>
      <c r="P23" s="92">
        <v>160</v>
      </c>
      <c r="Q23" s="205"/>
      <c r="R23" s="22" t="s">
        <v>295</v>
      </c>
      <c r="T23" s="72" t="s">
        <v>289</v>
      </c>
      <c r="U23" s="38"/>
      <c r="V23" s="92">
        <v>68011</v>
      </c>
    </row>
    <row r="24" spans="2:22" ht="13.35" customHeight="1">
      <c r="B24" s="22"/>
      <c r="C24" s="21"/>
      <c r="D24" s="21"/>
      <c r="E24" s="72" t="s">
        <v>343</v>
      </c>
      <c r="F24" s="38"/>
      <c r="G24" s="38"/>
      <c r="H24" s="92">
        <v>3840</v>
      </c>
      <c r="I24" s="204"/>
      <c r="J24" s="21"/>
      <c r="K24" s="21"/>
      <c r="L24" s="21"/>
      <c r="M24" s="72" t="s">
        <v>424</v>
      </c>
      <c r="N24" s="38"/>
      <c r="O24" s="157" t="s">
        <v>473</v>
      </c>
      <c r="P24" s="92">
        <v>13250</v>
      </c>
      <c r="Q24" s="205"/>
      <c r="R24" s="41"/>
      <c r="T24" s="72"/>
      <c r="U24" s="38"/>
      <c r="V24" s="92"/>
    </row>
    <row r="25" spans="2:22" ht="13.35" customHeight="1">
      <c r="B25" s="22"/>
      <c r="C25" s="21"/>
      <c r="D25" s="21"/>
      <c r="E25" s="72" t="s">
        <v>344</v>
      </c>
      <c r="F25" s="38"/>
      <c r="G25" s="38"/>
      <c r="H25" s="92">
        <v>10230</v>
      </c>
      <c r="I25" s="204"/>
      <c r="J25" s="21"/>
      <c r="K25" s="21"/>
      <c r="L25" s="21"/>
      <c r="M25" s="72" t="s">
        <v>424</v>
      </c>
      <c r="N25" s="38"/>
      <c r="O25" s="157" t="s">
        <v>474</v>
      </c>
      <c r="P25" s="92">
        <v>375</v>
      </c>
      <c r="Q25" s="205"/>
      <c r="R25" s="41" t="s">
        <v>296</v>
      </c>
      <c r="T25" s="72" t="s">
        <v>289</v>
      </c>
      <c r="U25" s="38"/>
      <c r="V25" s="92">
        <v>616</v>
      </c>
    </row>
    <row r="26" spans="2:22" ht="13.35" customHeight="1">
      <c r="C26" s="21"/>
      <c r="D26" s="21"/>
      <c r="E26" s="72" t="s">
        <v>429</v>
      </c>
      <c r="F26" s="38"/>
      <c r="G26" s="38"/>
      <c r="H26" s="92">
        <v>233920</v>
      </c>
      <c r="I26" s="204"/>
      <c r="J26" s="21"/>
      <c r="K26" s="22"/>
      <c r="L26" s="21"/>
      <c r="M26" s="72" t="s">
        <v>438</v>
      </c>
      <c r="N26" s="38"/>
      <c r="O26" s="38"/>
      <c r="P26" s="92">
        <v>3568</v>
      </c>
      <c r="Q26" s="205"/>
      <c r="R26" s="22"/>
      <c r="S26" s="21"/>
      <c r="T26" s="72"/>
      <c r="U26" s="38"/>
      <c r="V26" s="92"/>
    </row>
    <row r="27" spans="2:22" ht="13.35" customHeight="1">
      <c r="B27" s="21"/>
      <c r="C27" s="21"/>
      <c r="D27" s="21"/>
      <c r="E27" s="72" t="s">
        <v>446</v>
      </c>
      <c r="F27" s="38"/>
      <c r="G27" s="38"/>
      <c r="H27" s="92">
        <v>810</v>
      </c>
      <c r="I27" s="204"/>
      <c r="J27" s="21"/>
      <c r="K27" s="22"/>
      <c r="L27" s="21"/>
      <c r="M27" s="72"/>
      <c r="N27" s="38"/>
      <c r="O27" s="38"/>
      <c r="P27" s="92"/>
      <c r="Q27" s="205"/>
      <c r="R27" s="22" t="s">
        <v>447</v>
      </c>
      <c r="S27" s="21"/>
      <c r="T27" s="72" t="s">
        <v>289</v>
      </c>
      <c r="U27" s="38"/>
      <c r="V27" s="92">
        <v>10</v>
      </c>
    </row>
    <row r="28" spans="2:22" ht="13.35" customHeight="1">
      <c r="B28" s="21"/>
      <c r="C28" s="22"/>
      <c r="D28" s="21"/>
      <c r="E28" s="72" t="s">
        <v>345</v>
      </c>
      <c r="F28" s="38"/>
      <c r="G28" s="38"/>
      <c r="H28" s="92">
        <v>5000</v>
      </c>
      <c r="I28" s="204"/>
      <c r="J28" s="22"/>
      <c r="K28" s="22" t="s">
        <v>219</v>
      </c>
      <c r="L28" s="21"/>
      <c r="M28" s="72"/>
      <c r="N28" s="38"/>
      <c r="O28" s="38"/>
      <c r="P28" s="92">
        <f>SUM(P29:P30)</f>
        <v>760</v>
      </c>
      <c r="Q28" s="205"/>
      <c r="R28" s="22"/>
      <c r="S28" s="21"/>
      <c r="T28" s="72"/>
      <c r="U28" s="38"/>
      <c r="V28" s="92"/>
    </row>
    <row r="29" spans="2:22" ht="13.35" customHeight="1">
      <c r="B29" s="21"/>
      <c r="C29" s="21"/>
      <c r="D29" s="21"/>
      <c r="E29" s="72" t="s">
        <v>346</v>
      </c>
      <c r="F29" s="38"/>
      <c r="G29" s="38"/>
      <c r="H29" s="92">
        <v>1220</v>
      </c>
      <c r="I29" s="204"/>
      <c r="J29" s="21"/>
      <c r="K29" s="22"/>
      <c r="L29" s="21"/>
      <c r="M29" s="72" t="s">
        <v>431</v>
      </c>
      <c r="N29" s="38"/>
      <c r="O29" s="38"/>
      <c r="P29" s="92">
        <v>680</v>
      </c>
      <c r="Q29" s="205"/>
      <c r="R29" s="22"/>
      <c r="S29" s="21"/>
      <c r="T29" s="72"/>
      <c r="U29" s="38"/>
      <c r="V29" s="92"/>
    </row>
    <row r="30" spans="2:22" ht="13.35" customHeight="1">
      <c r="B30" s="21"/>
      <c r="C30" s="21"/>
      <c r="D30" s="21"/>
      <c r="E30" s="72" t="s">
        <v>430</v>
      </c>
      <c r="F30" s="38"/>
      <c r="G30" s="38"/>
      <c r="H30" s="92">
        <v>1970</v>
      </c>
      <c r="I30" s="204"/>
      <c r="J30" s="21"/>
      <c r="K30" s="22"/>
      <c r="L30" s="21"/>
      <c r="M30" s="72" t="s">
        <v>33</v>
      </c>
      <c r="N30" s="38"/>
      <c r="O30" s="38"/>
      <c r="P30" s="92">
        <v>80</v>
      </c>
      <c r="Q30" s="205"/>
      <c r="R30" s="22"/>
      <c r="S30" s="21"/>
      <c r="T30" s="72"/>
      <c r="U30" s="38"/>
      <c r="V30" s="92"/>
    </row>
    <row r="31" spans="2:22" ht="13.35" customHeight="1">
      <c r="B31" s="21"/>
      <c r="C31" s="21"/>
      <c r="D31" s="21"/>
      <c r="E31" s="72" t="s">
        <v>55</v>
      </c>
      <c r="F31" s="38"/>
      <c r="G31" s="38"/>
      <c r="H31" s="92">
        <v>213150</v>
      </c>
      <c r="I31" s="204"/>
      <c r="J31" s="21"/>
      <c r="K31" s="22"/>
      <c r="L31" s="21"/>
      <c r="M31" s="72"/>
      <c r="N31" s="38"/>
      <c r="O31" s="38"/>
      <c r="Q31" s="205"/>
      <c r="R31" s="22"/>
      <c r="S31" s="21"/>
      <c r="T31" s="72"/>
      <c r="V31" s="92"/>
    </row>
    <row r="32" spans="2:22" ht="13.35" customHeight="1">
      <c r="B32" s="21"/>
      <c r="C32" s="21"/>
      <c r="D32" s="21"/>
      <c r="E32" s="72" t="s">
        <v>428</v>
      </c>
      <c r="F32" s="38"/>
      <c r="G32" s="38"/>
      <c r="H32" s="92">
        <v>1870</v>
      </c>
      <c r="I32" s="204"/>
      <c r="J32" s="21"/>
      <c r="K32" s="21"/>
      <c r="L32" s="21"/>
      <c r="M32" s="72"/>
      <c r="N32" s="38"/>
      <c r="O32" s="38"/>
      <c r="P32" s="92"/>
      <c r="Q32" s="205"/>
      <c r="R32" s="22"/>
      <c r="S32" s="21"/>
      <c r="T32" s="72"/>
      <c r="V32" s="92"/>
    </row>
    <row r="33" spans="2:22" ht="13.35" customHeight="1">
      <c r="B33" s="21"/>
      <c r="C33" s="21"/>
      <c r="D33" s="21"/>
      <c r="E33" s="72" t="s">
        <v>421</v>
      </c>
      <c r="F33" s="38"/>
      <c r="G33" s="38"/>
      <c r="H33" s="92">
        <v>50</v>
      </c>
      <c r="I33" s="204"/>
      <c r="J33" s="21"/>
      <c r="K33" s="21"/>
      <c r="L33" s="21"/>
      <c r="M33" s="72"/>
      <c r="N33" s="38"/>
      <c r="O33" s="38"/>
      <c r="P33" s="92"/>
      <c r="Q33" s="205"/>
      <c r="S33" s="21"/>
      <c r="T33" s="154"/>
      <c r="V33" s="92"/>
    </row>
    <row r="34" spans="2:22" ht="13.35" customHeight="1">
      <c r="B34" s="21"/>
      <c r="C34" s="21"/>
      <c r="D34" s="21"/>
      <c r="E34" s="72" t="s">
        <v>420</v>
      </c>
      <c r="F34" s="38"/>
      <c r="G34" s="38"/>
      <c r="H34" s="92">
        <v>2130</v>
      </c>
      <c r="I34" s="204"/>
      <c r="J34" s="21"/>
      <c r="K34" s="22"/>
      <c r="L34" s="21"/>
      <c r="M34" s="72"/>
      <c r="N34" s="38"/>
      <c r="O34" s="38"/>
      <c r="P34" s="92"/>
      <c r="Q34" s="205"/>
      <c r="R34" s="22"/>
      <c r="T34" s="72"/>
      <c r="U34" s="38"/>
      <c r="V34" s="92"/>
    </row>
    <row r="35" spans="2:22" ht="13.35" customHeight="1">
      <c r="B35" s="21"/>
      <c r="C35" s="21"/>
      <c r="D35" s="21"/>
      <c r="E35" s="72" t="s">
        <v>347</v>
      </c>
      <c r="F35" s="38"/>
      <c r="G35" s="38"/>
      <c r="H35" s="92">
        <v>2400</v>
      </c>
      <c r="I35" s="204"/>
      <c r="J35" s="22"/>
      <c r="K35" s="22"/>
      <c r="L35" s="21"/>
      <c r="M35" s="72"/>
      <c r="N35" s="38"/>
      <c r="O35" s="38"/>
      <c r="P35" s="92"/>
      <c r="Q35" s="205"/>
      <c r="R35" s="21"/>
      <c r="T35" s="72"/>
      <c r="U35" s="38"/>
      <c r="V35" s="92"/>
    </row>
    <row r="36" spans="2:22" ht="13.35" customHeight="1">
      <c r="B36" s="21"/>
      <c r="C36" s="22"/>
      <c r="D36" s="21"/>
      <c r="E36" s="72" t="s">
        <v>348</v>
      </c>
      <c r="F36" s="38"/>
      <c r="G36" s="38"/>
      <c r="H36" s="92">
        <v>110</v>
      </c>
      <c r="I36" s="204"/>
      <c r="J36" s="22"/>
      <c r="K36" s="155"/>
      <c r="L36" s="21"/>
      <c r="M36" s="72"/>
      <c r="N36" s="38"/>
      <c r="O36" s="38"/>
      <c r="P36" s="92"/>
      <c r="Q36" s="205"/>
      <c r="R36" s="41"/>
      <c r="T36" s="72"/>
      <c r="U36" s="38"/>
      <c r="V36" s="92"/>
    </row>
    <row r="37" spans="2:22" ht="13.35" customHeight="1">
      <c r="B37" s="21"/>
      <c r="C37" s="22"/>
      <c r="D37" s="21"/>
      <c r="E37" s="72" t="s">
        <v>349</v>
      </c>
      <c r="F37" s="38"/>
      <c r="G37" s="38"/>
      <c r="H37" s="92">
        <v>220</v>
      </c>
      <c r="I37" s="204"/>
      <c r="J37" s="22"/>
      <c r="K37" s="22"/>
      <c r="L37" s="21"/>
      <c r="M37" s="72"/>
      <c r="N37" s="38"/>
      <c r="O37" s="38"/>
      <c r="P37" s="92"/>
      <c r="Q37" s="205"/>
      <c r="R37" s="41"/>
      <c r="T37" s="72"/>
      <c r="V37" s="92"/>
    </row>
    <row r="38" spans="2:22" ht="13.35" customHeight="1">
      <c r="B38" s="21"/>
      <c r="C38" s="22"/>
      <c r="D38" s="21"/>
      <c r="E38" s="72" t="s">
        <v>54</v>
      </c>
      <c r="F38" s="38"/>
      <c r="G38" s="38"/>
      <c r="H38" s="92">
        <v>33090</v>
      </c>
      <c r="I38" s="204"/>
      <c r="J38" s="22"/>
      <c r="K38" s="22"/>
      <c r="L38" s="21"/>
      <c r="M38" s="72"/>
      <c r="N38" s="38"/>
      <c r="O38" s="38"/>
      <c r="P38" s="92"/>
      <c r="Q38" s="205"/>
      <c r="R38" s="41"/>
      <c r="S38" s="21"/>
      <c r="T38" s="72"/>
      <c r="V38" s="92"/>
    </row>
    <row r="39" spans="2:22" ht="13.35" customHeight="1">
      <c r="B39" s="22"/>
      <c r="C39" s="22"/>
      <c r="D39" s="21"/>
      <c r="E39" s="72" t="s">
        <v>445</v>
      </c>
      <c r="F39" s="38"/>
      <c r="G39" s="38"/>
      <c r="H39" s="92">
        <v>180</v>
      </c>
      <c r="I39" s="204"/>
      <c r="J39" s="22"/>
      <c r="K39" s="22"/>
      <c r="L39" s="21"/>
      <c r="M39" s="72"/>
      <c r="N39" s="38"/>
      <c r="O39" s="38"/>
      <c r="P39" s="92"/>
      <c r="Q39" s="205"/>
      <c r="S39" s="21"/>
      <c r="T39" s="72"/>
      <c r="U39" s="38"/>
      <c r="V39" s="92"/>
    </row>
    <row r="40" spans="2:22" ht="13.35" customHeight="1">
      <c r="B40" s="22"/>
      <c r="C40" s="22"/>
      <c r="D40" s="21"/>
      <c r="E40" s="72" t="s">
        <v>444</v>
      </c>
      <c r="F40" s="38"/>
      <c r="G40" s="38"/>
      <c r="H40" s="92">
        <v>5780</v>
      </c>
      <c r="I40" s="204"/>
      <c r="J40" s="22"/>
      <c r="K40" s="22"/>
      <c r="L40" s="21"/>
      <c r="M40" s="153"/>
      <c r="N40" s="38"/>
      <c r="O40" s="38"/>
      <c r="P40" s="92"/>
      <c r="Q40" s="205"/>
      <c r="S40" s="21"/>
      <c r="T40" s="72"/>
      <c r="U40" s="38"/>
      <c r="V40" s="92"/>
    </row>
    <row r="41" spans="2:22" ht="13.35" customHeight="1">
      <c r="B41" s="22"/>
      <c r="C41" s="22"/>
      <c r="D41" s="21"/>
      <c r="E41" s="72" t="s">
        <v>350</v>
      </c>
      <c r="F41" s="38"/>
      <c r="G41" s="38"/>
      <c r="H41" s="92">
        <v>35820</v>
      </c>
      <c r="I41" s="204"/>
      <c r="J41" s="21"/>
      <c r="K41" s="22"/>
      <c r="L41" s="21"/>
      <c r="M41" s="72"/>
      <c r="N41" s="38"/>
      <c r="O41" s="38"/>
      <c r="P41" s="92"/>
      <c r="Q41" s="205"/>
      <c r="R41" s="22"/>
      <c r="S41" s="21"/>
      <c r="T41" s="154"/>
      <c r="U41" s="38"/>
      <c r="V41" s="92"/>
    </row>
    <row r="42" spans="2:22" ht="13.35" customHeight="1">
      <c r="B42" s="22"/>
      <c r="C42" s="22"/>
      <c r="D42" s="21"/>
      <c r="E42" s="72" t="s">
        <v>351</v>
      </c>
      <c r="F42" s="38"/>
      <c r="G42" s="38"/>
      <c r="H42" s="92">
        <v>50</v>
      </c>
      <c r="I42" s="204"/>
      <c r="J42" s="21"/>
      <c r="K42" s="22"/>
      <c r="L42" s="21"/>
      <c r="M42" s="72"/>
      <c r="N42" s="38"/>
      <c r="O42" s="38"/>
      <c r="P42" s="92"/>
      <c r="Q42" s="205"/>
      <c r="R42" s="22"/>
      <c r="S42" s="21"/>
      <c r="T42" s="154"/>
      <c r="U42" s="38"/>
      <c r="V42" s="92"/>
    </row>
    <row r="43" spans="2:22" ht="13.35" customHeight="1">
      <c r="B43" s="22"/>
      <c r="C43" s="22"/>
      <c r="D43" s="21"/>
      <c r="E43" s="72" t="s">
        <v>352</v>
      </c>
      <c r="F43" s="38"/>
      <c r="G43" s="38"/>
      <c r="H43" s="92">
        <v>5660</v>
      </c>
      <c r="I43" s="204"/>
      <c r="J43" s="21"/>
      <c r="K43" s="22"/>
      <c r="L43" s="21"/>
      <c r="M43" s="207"/>
      <c r="N43" s="38"/>
      <c r="O43" s="38"/>
      <c r="P43" s="92"/>
      <c r="Q43" s="205"/>
      <c r="R43" s="22"/>
      <c r="S43" s="21"/>
      <c r="T43" s="154"/>
      <c r="U43" s="38"/>
      <c r="V43" s="92"/>
    </row>
    <row r="44" spans="2:22" ht="13.35" customHeight="1">
      <c r="B44" s="22"/>
      <c r="C44" s="22"/>
      <c r="D44" s="21"/>
      <c r="E44" s="72" t="s">
        <v>353</v>
      </c>
      <c r="F44" s="38"/>
      <c r="G44" s="38"/>
      <c r="H44" s="92">
        <v>600</v>
      </c>
      <c r="I44" s="204"/>
      <c r="J44" s="22"/>
      <c r="K44" s="22"/>
      <c r="L44" s="21"/>
      <c r="M44" s="72"/>
      <c r="N44" s="38"/>
      <c r="O44" s="38"/>
      <c r="P44" s="92"/>
      <c r="Q44" s="205"/>
      <c r="R44" s="22"/>
      <c r="S44" s="21"/>
      <c r="T44" s="72"/>
      <c r="U44" s="38"/>
      <c r="V44" s="92"/>
    </row>
    <row r="45" spans="2:22" ht="13.35" customHeight="1">
      <c r="B45" s="22"/>
      <c r="C45" s="22"/>
      <c r="D45" s="21"/>
      <c r="E45" s="72" t="s">
        <v>354</v>
      </c>
      <c r="F45" s="38"/>
      <c r="G45" s="38"/>
      <c r="H45" s="92">
        <v>860</v>
      </c>
      <c r="I45" s="204"/>
      <c r="J45" s="22"/>
      <c r="K45" s="22"/>
      <c r="L45" s="21"/>
      <c r="M45" s="72"/>
      <c r="N45" s="38"/>
      <c r="O45" s="38"/>
      <c r="P45" s="92"/>
      <c r="Q45" s="205"/>
      <c r="R45" s="38"/>
      <c r="S45" s="21"/>
      <c r="T45" s="72"/>
      <c r="U45" s="38"/>
      <c r="V45" s="92"/>
    </row>
    <row r="46" spans="2:22" ht="13.35" customHeight="1">
      <c r="B46" s="22"/>
      <c r="C46" s="22"/>
      <c r="D46" s="21"/>
      <c r="E46" s="72" t="s">
        <v>40</v>
      </c>
      <c r="F46" s="38"/>
      <c r="G46" s="38"/>
      <c r="H46" s="92">
        <v>903760</v>
      </c>
      <c r="I46" s="204"/>
      <c r="J46" s="22"/>
      <c r="K46" s="22"/>
      <c r="L46" s="21"/>
      <c r="M46" s="72"/>
      <c r="N46" s="38"/>
      <c r="O46" s="38"/>
      <c r="P46" s="92"/>
      <c r="Q46" s="205"/>
      <c r="R46" s="22"/>
      <c r="S46" s="21"/>
      <c r="T46" s="72"/>
      <c r="V46" s="92"/>
    </row>
    <row r="47" spans="2:22" ht="13.35" customHeight="1">
      <c r="B47" s="22"/>
      <c r="C47" s="22"/>
      <c r="D47" s="21"/>
      <c r="E47" s="72" t="s">
        <v>31</v>
      </c>
      <c r="F47" s="38"/>
      <c r="G47" s="38"/>
      <c r="H47" s="92">
        <v>169620</v>
      </c>
      <c r="I47" s="204"/>
      <c r="J47" s="22"/>
      <c r="K47" s="22"/>
      <c r="L47" s="21"/>
      <c r="M47" s="72"/>
      <c r="N47" s="38"/>
      <c r="O47" s="38"/>
      <c r="P47" s="92"/>
      <c r="Q47" s="205"/>
      <c r="R47" s="22"/>
      <c r="S47" s="21"/>
      <c r="T47" s="72"/>
      <c r="U47" s="38"/>
      <c r="V47" s="92"/>
    </row>
    <row r="48" spans="2:22" ht="13.35" customHeight="1">
      <c r="B48" s="22"/>
      <c r="E48" s="72" t="s">
        <v>47</v>
      </c>
      <c r="H48" s="92">
        <v>9100</v>
      </c>
      <c r="I48" s="204"/>
      <c r="J48" s="21"/>
      <c r="K48" s="22"/>
      <c r="L48" s="21"/>
      <c r="M48" s="72"/>
      <c r="N48" s="38"/>
      <c r="P48" s="92"/>
      <c r="Q48" s="205"/>
      <c r="R48" s="22"/>
      <c r="S48" s="21"/>
      <c r="T48" s="72"/>
      <c r="U48" s="38"/>
      <c r="V48" s="92"/>
    </row>
    <row r="49" spans="2:22" ht="13.35" customHeight="1">
      <c r="B49" s="22"/>
      <c r="C49" s="22"/>
      <c r="D49" s="21"/>
      <c r="E49" s="72" t="s">
        <v>355</v>
      </c>
      <c r="F49" s="38"/>
      <c r="G49" s="38"/>
      <c r="H49" s="92">
        <v>9460</v>
      </c>
      <c r="I49" s="204"/>
      <c r="J49" s="21"/>
      <c r="K49" s="22"/>
      <c r="L49" s="21"/>
      <c r="M49" s="72"/>
      <c r="N49" s="38"/>
      <c r="O49" s="38"/>
      <c r="P49" s="92"/>
      <c r="Q49" s="107"/>
      <c r="R49" s="22"/>
      <c r="T49" s="72"/>
      <c r="V49" s="92"/>
    </row>
    <row r="50" spans="2:22" ht="13.35" customHeight="1">
      <c r="B50" s="22"/>
      <c r="C50" s="21"/>
      <c r="D50" s="21"/>
      <c r="E50" s="72" t="s">
        <v>33</v>
      </c>
      <c r="F50" s="38"/>
      <c r="G50" s="38"/>
      <c r="H50" s="92">
        <v>979190</v>
      </c>
      <c r="I50" s="204"/>
      <c r="J50" s="21"/>
      <c r="K50" s="22"/>
      <c r="L50" s="21"/>
      <c r="M50" s="72"/>
      <c r="N50" s="38"/>
      <c r="O50" s="38"/>
      <c r="P50" s="92"/>
      <c r="Q50" s="107"/>
      <c r="R50" s="22"/>
      <c r="T50" s="72"/>
      <c r="U50" s="38"/>
      <c r="V50" s="92"/>
    </row>
    <row r="51" spans="2:22" ht="13.35" customHeight="1">
      <c r="C51" s="21"/>
      <c r="D51" s="21"/>
      <c r="E51" s="72" t="s">
        <v>443</v>
      </c>
      <c r="F51" s="38"/>
      <c r="G51" s="38"/>
      <c r="H51" s="92">
        <v>260870</v>
      </c>
      <c r="I51" s="204"/>
      <c r="J51" s="21"/>
      <c r="K51" s="22"/>
      <c r="L51" s="21"/>
      <c r="M51" s="72"/>
      <c r="N51" s="38"/>
      <c r="O51" s="38"/>
      <c r="P51" s="92"/>
      <c r="Q51" s="107"/>
      <c r="R51" s="40"/>
      <c r="S51" s="21"/>
      <c r="T51" s="72"/>
      <c r="U51" s="38"/>
      <c r="V51" s="92"/>
    </row>
    <row r="52" spans="2:22" ht="13.35" customHeight="1">
      <c r="B52" s="21"/>
      <c r="C52" s="21"/>
      <c r="D52" s="21"/>
      <c r="E52" s="72" t="s">
        <v>443</v>
      </c>
      <c r="F52" s="38"/>
      <c r="G52" s="157" t="s">
        <v>33</v>
      </c>
      <c r="H52" s="92">
        <v>7890</v>
      </c>
      <c r="I52" s="205"/>
      <c r="J52" s="21"/>
      <c r="K52" s="21"/>
      <c r="L52" s="21"/>
      <c r="M52" s="208"/>
      <c r="N52" s="38"/>
      <c r="O52" s="161"/>
      <c r="P52" s="92"/>
      <c r="Q52" s="107"/>
      <c r="R52" s="206"/>
      <c r="T52" s="72"/>
      <c r="U52" s="38"/>
      <c r="V52" s="92"/>
    </row>
    <row r="53" spans="2:22" ht="13.35" customHeight="1">
      <c r="B53" s="21"/>
      <c r="C53" s="21"/>
      <c r="D53" s="21"/>
      <c r="E53" s="72" t="s">
        <v>356</v>
      </c>
      <c r="F53" s="38"/>
      <c r="G53" s="38"/>
      <c r="H53" s="92">
        <v>60</v>
      </c>
      <c r="I53" s="205"/>
      <c r="J53" s="21"/>
      <c r="K53" s="22"/>
      <c r="L53" s="21"/>
      <c r="M53" s="207"/>
      <c r="N53" s="38"/>
      <c r="O53" s="38"/>
      <c r="P53" s="92"/>
      <c r="Q53" s="107"/>
      <c r="T53" s="72"/>
      <c r="U53" s="38"/>
      <c r="V53" s="92"/>
    </row>
    <row r="54" spans="2:22" ht="13.35" customHeight="1">
      <c r="B54" s="21"/>
      <c r="C54" s="21"/>
      <c r="D54" s="21"/>
      <c r="E54" s="72" t="s">
        <v>435</v>
      </c>
      <c r="F54" s="38"/>
      <c r="G54" s="38"/>
      <c r="H54" s="92">
        <v>1940</v>
      </c>
      <c r="I54" s="205"/>
      <c r="J54" s="21"/>
      <c r="K54" s="21"/>
      <c r="L54" s="21"/>
      <c r="M54" s="208"/>
      <c r="N54" s="38"/>
      <c r="O54" s="38"/>
      <c r="P54" s="92"/>
      <c r="Q54" s="107"/>
      <c r="R54" s="40"/>
      <c r="S54" s="21"/>
      <c r="T54" s="72"/>
      <c r="U54" s="38"/>
      <c r="V54" s="92"/>
    </row>
    <row r="55" spans="2:22" ht="13.35" customHeight="1">
      <c r="B55" s="21"/>
      <c r="C55" s="21"/>
      <c r="D55" s="21"/>
      <c r="E55" s="72" t="s">
        <v>358</v>
      </c>
      <c r="F55" s="38"/>
      <c r="G55" s="38"/>
      <c r="H55" s="92">
        <v>370</v>
      </c>
      <c r="I55" s="205"/>
      <c r="J55" s="21"/>
      <c r="K55" s="21"/>
      <c r="L55" s="21"/>
      <c r="M55" s="154"/>
      <c r="N55" s="38"/>
      <c r="O55" s="38"/>
      <c r="P55" s="92"/>
      <c r="Q55" s="107"/>
      <c r="R55" s="22"/>
      <c r="S55" s="21"/>
      <c r="T55" s="72"/>
      <c r="U55" s="38"/>
      <c r="V55" s="92"/>
    </row>
    <row r="56" spans="2:22" ht="13.35" customHeight="1">
      <c r="B56" s="21"/>
      <c r="C56" s="22"/>
      <c r="D56" s="21"/>
      <c r="E56" s="72" t="s">
        <v>359</v>
      </c>
      <c r="F56" s="38"/>
      <c r="G56" s="38"/>
      <c r="H56" s="92">
        <v>60</v>
      </c>
      <c r="I56" s="205"/>
      <c r="J56" s="21"/>
      <c r="K56" s="22"/>
      <c r="L56" s="21"/>
      <c r="M56" s="72"/>
      <c r="N56" s="38"/>
      <c r="O56" s="38"/>
      <c r="P56" s="92"/>
      <c r="Q56" s="107"/>
      <c r="R56" s="22"/>
      <c r="S56" s="21"/>
      <c r="T56" s="72"/>
      <c r="U56" s="38"/>
      <c r="V56" s="92"/>
    </row>
    <row r="57" spans="2:22" ht="6.95" customHeight="1" thickBot="1">
      <c r="B57" s="22"/>
      <c r="C57" s="29"/>
      <c r="D57" s="29"/>
      <c r="E57" s="209"/>
      <c r="F57" s="191"/>
      <c r="G57" s="191"/>
      <c r="H57" s="210"/>
      <c r="I57" s="128"/>
      <c r="J57" s="29"/>
      <c r="K57" s="22"/>
      <c r="L57" s="21"/>
      <c r="M57" s="209"/>
      <c r="N57" s="38"/>
      <c r="O57" s="191"/>
      <c r="P57" s="92"/>
      <c r="Q57" s="108"/>
      <c r="R57" s="29"/>
      <c r="S57" s="29"/>
      <c r="T57" s="211"/>
      <c r="U57" s="191"/>
      <c r="V57" s="29"/>
    </row>
    <row r="58" spans="2:22" ht="15" customHeight="1">
      <c r="B58" s="22"/>
      <c r="C58" s="26" t="s">
        <v>188</v>
      </c>
      <c r="D58" s="21"/>
      <c r="E58" s="38"/>
      <c r="F58" s="38"/>
      <c r="G58" s="38"/>
      <c r="H58" s="92"/>
      <c r="K58" s="89"/>
      <c r="L58" s="89"/>
      <c r="M58" s="212"/>
      <c r="N58" s="89"/>
      <c r="O58" s="38"/>
      <c r="P58" s="213"/>
      <c r="Q58" s="22"/>
    </row>
    <row r="59" spans="2:22" ht="12.6" customHeight="1">
      <c r="B59" s="22"/>
      <c r="K59" s="21"/>
      <c r="L59" s="21"/>
      <c r="M59" s="298"/>
      <c r="N59" s="21"/>
      <c r="P59" s="300"/>
      <c r="Q59" s="22"/>
    </row>
    <row r="60" spans="2:22" ht="12.6" customHeight="1">
      <c r="K60" s="21"/>
      <c r="L60" s="21"/>
      <c r="M60" s="299"/>
      <c r="N60" s="38"/>
      <c r="P60" s="299"/>
      <c r="Q60" s="21"/>
    </row>
    <row r="61" spans="2:22" ht="12.6" customHeight="1">
      <c r="K61" s="21"/>
      <c r="L61" s="21"/>
      <c r="M61" s="215"/>
      <c r="N61" s="21"/>
      <c r="P61" s="92"/>
      <c r="Q61" s="21"/>
    </row>
    <row r="62" spans="2:22" ht="12.6" customHeight="1">
      <c r="K62" s="21"/>
      <c r="L62" s="21"/>
      <c r="M62" s="21"/>
      <c r="N62" s="21"/>
      <c r="P62" s="92"/>
      <c r="Q62" s="21"/>
    </row>
    <row r="63" spans="2:22" ht="12.6" customHeight="1">
      <c r="Q63" s="21"/>
    </row>
    <row r="64" spans="2:22" ht="12.6" customHeight="1">
      <c r="M64" s="283"/>
      <c r="N64" s="283"/>
      <c r="O64" s="283"/>
      <c r="P64" s="283"/>
      <c r="Q64" s="283"/>
      <c r="R64" s="283"/>
      <c r="S64" s="283"/>
      <c r="T64" s="283"/>
      <c r="U64" s="293"/>
    </row>
    <row r="65" spans="17:22" ht="12.6" customHeight="1">
      <c r="Q65" s="21"/>
    </row>
    <row r="66" spans="17:22" ht="12.6" customHeight="1">
      <c r="Q66" s="21"/>
    </row>
    <row r="67" spans="17:22" ht="12.6" customHeight="1">
      <c r="Q67" s="22"/>
    </row>
    <row r="68" spans="17:22" ht="12.6" customHeight="1">
      <c r="Q68" s="22"/>
    </row>
    <row r="69" spans="17:22" ht="12.6" customHeight="1">
      <c r="Q69" s="22"/>
    </row>
    <row r="70" spans="17:22" ht="12.6" customHeight="1"/>
    <row r="71" spans="17:22" ht="12.6" customHeight="1"/>
    <row r="72" spans="17:22" ht="12.6" customHeight="1"/>
    <row r="73" spans="17:22" ht="12.6" customHeight="1"/>
    <row r="74" spans="17:22" ht="12.6" customHeight="1"/>
    <row r="75" spans="17:22" ht="12.6" customHeight="1"/>
    <row r="76" spans="17:22" ht="12.6" customHeight="1"/>
    <row r="77" spans="17:22" ht="12" customHeight="1">
      <c r="R77" s="22"/>
      <c r="S77" s="21"/>
      <c r="T77" s="157"/>
      <c r="U77" s="38"/>
    </row>
    <row r="78" spans="17:22" ht="12" customHeight="1">
      <c r="R78" s="22"/>
      <c r="S78" s="21"/>
      <c r="T78" s="157"/>
      <c r="U78" s="38"/>
    </row>
    <row r="79" spans="17:22" ht="12" customHeight="1">
      <c r="R79" s="22"/>
      <c r="S79" s="21"/>
      <c r="T79" s="157"/>
      <c r="U79" s="38"/>
      <c r="V79" s="92"/>
    </row>
    <row r="80" spans="17:22" ht="12" customHeight="1">
      <c r="R80" s="22"/>
      <c r="S80" s="21"/>
      <c r="T80" s="157"/>
      <c r="U80" s="38"/>
      <c r="V80" s="92"/>
    </row>
    <row r="81" ht="12" customHeight="1"/>
    <row r="82" ht="11.45" customHeight="1"/>
    <row r="83" ht="11.45" customHeight="1"/>
  </sheetData>
  <mergeCells count="11">
    <mergeCell ref="K2:R2"/>
    <mergeCell ref="T2:V2"/>
    <mergeCell ref="B4:C4"/>
    <mergeCell ref="J4:K4"/>
    <mergeCell ref="Q4:R4"/>
    <mergeCell ref="M64:U64"/>
    <mergeCell ref="B5:C5"/>
    <mergeCell ref="J5:K5"/>
    <mergeCell ref="Q5:R5"/>
    <mergeCell ref="M59:M60"/>
    <mergeCell ref="P59:P60"/>
  </mergeCells>
  <phoneticPr fontId="11"/>
  <printOptions horizontalCentered="1"/>
  <pageMargins left="0.19685039370078741" right="0.19685039370078741" top="0.39370078740157483" bottom="0.19685039370078741" header="0.51181102362204722" footer="0.51181102362204722"/>
  <pageSetup paperSize="9" scale="79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B2:AP63"/>
  <sheetViews>
    <sheetView showGridLines="0" view="pageBreakPreview" zoomScaleNormal="100" workbookViewId="0"/>
  </sheetViews>
  <sheetFormatPr defaultRowHeight="13.5" customHeight="1"/>
  <cols>
    <col min="1" max="1" width="5" style="26" customWidth="1"/>
    <col min="2" max="2" width="15.125" style="26" customWidth="1"/>
    <col min="3" max="3" width="0.625" style="26" customWidth="1"/>
    <col min="4" max="4" width="6.375" style="26" customWidth="1"/>
    <col min="5" max="5" width="1.75" style="26" customWidth="1"/>
    <col min="6" max="6" width="8.75" style="26" customWidth="1"/>
    <col min="7" max="7" width="10.625" style="26" customWidth="1"/>
    <col min="8" max="8" width="0.625" style="26" customWidth="1"/>
    <col min="9" max="9" width="15.125" style="26" customWidth="1"/>
    <col min="10" max="10" width="0.625" style="26" customWidth="1"/>
    <col min="11" max="11" width="6.375" style="26" customWidth="1"/>
    <col min="12" max="12" width="1.75" style="26" customWidth="1"/>
    <col min="13" max="13" width="8.875" style="26" customWidth="1"/>
    <col min="14" max="14" width="10.625" style="26" customWidth="1"/>
    <col min="15" max="15" width="15.125" style="26" customWidth="1"/>
    <col min="16" max="16" width="0.625" style="26" customWidth="1"/>
    <col min="17" max="17" width="6.375" style="26" customWidth="1"/>
    <col min="18" max="18" width="1.75" style="26" customWidth="1"/>
    <col min="19" max="19" width="8.875" style="26" customWidth="1"/>
    <col min="20" max="20" width="10.625" style="26" customWidth="1"/>
    <col min="21" max="21" width="0.625" style="26" customWidth="1"/>
    <col min="22" max="22" width="15.125" style="26" customWidth="1"/>
    <col min="23" max="23" width="0.625" style="26" customWidth="1"/>
    <col min="24" max="24" width="6.375" style="26" customWidth="1"/>
    <col min="25" max="25" width="1.75" style="26" customWidth="1"/>
    <col min="26" max="26" width="8.875" style="26" customWidth="1"/>
    <col min="27" max="27" width="10.625" style="26" customWidth="1"/>
    <col min="28" max="28" width="4.5" style="26" customWidth="1"/>
    <col min="29" max="29" width="13.75" style="26" customWidth="1"/>
    <col min="30" max="30" width="0.625" style="26" customWidth="1"/>
    <col min="31" max="31" width="6.375" style="26" customWidth="1"/>
    <col min="32" max="32" width="1.75" style="26" customWidth="1"/>
    <col min="33" max="33" width="8.875" style="26" customWidth="1"/>
    <col min="34" max="34" width="9.875" style="26" customWidth="1"/>
    <col min="35" max="35" width="0.625" style="26" customWidth="1"/>
    <col min="36" max="36" width="13.375" style="26" customWidth="1"/>
    <col min="37" max="37" width="0.625" style="26" customWidth="1"/>
    <col min="38" max="38" width="6.375" style="26" customWidth="1"/>
    <col min="39" max="39" width="1.75" style="26" customWidth="1"/>
    <col min="40" max="40" width="8.875" style="26" customWidth="1"/>
    <col min="41" max="41" width="9.875" style="26" customWidth="1"/>
    <col min="42" max="16384" width="9" style="26"/>
  </cols>
  <sheetData>
    <row r="2" spans="2:41" ht="18" customHeight="1">
      <c r="B2" s="25"/>
      <c r="C2" s="25"/>
      <c r="F2" s="106"/>
      <c r="G2" s="106"/>
      <c r="H2" s="106"/>
      <c r="I2" s="70" t="s">
        <v>316</v>
      </c>
      <c r="J2" s="106"/>
      <c r="K2" s="286" t="s">
        <v>331</v>
      </c>
      <c r="L2" s="286"/>
      <c r="M2" s="286"/>
      <c r="N2" s="286"/>
      <c r="O2" s="286"/>
      <c r="P2" s="286"/>
      <c r="Q2" s="286"/>
      <c r="R2" s="21"/>
      <c r="S2" s="22"/>
      <c r="T2" s="23"/>
      <c r="U2" s="23"/>
      <c r="V2" s="22"/>
      <c r="W2" s="22"/>
      <c r="X2" s="22"/>
      <c r="Y2" s="21"/>
      <c r="Z2" s="22"/>
      <c r="AA2" s="23"/>
    </row>
    <row r="3" spans="2:41" ht="18" customHeight="1" thickBot="1">
      <c r="B3" s="304" t="s">
        <v>84</v>
      </c>
      <c r="C3" s="304"/>
      <c r="D3" s="304"/>
      <c r="E3" s="304"/>
      <c r="N3" s="127" t="s">
        <v>480</v>
      </c>
      <c r="O3" s="27" t="s">
        <v>87</v>
      </c>
      <c r="P3" s="28"/>
      <c r="Q3" s="28"/>
      <c r="R3" s="29"/>
      <c r="S3" s="28"/>
      <c r="T3" s="30"/>
      <c r="U3" s="30"/>
      <c r="V3" s="28"/>
      <c r="W3" s="28"/>
      <c r="X3" s="28"/>
      <c r="Y3" s="29"/>
      <c r="Z3" s="28"/>
      <c r="AA3" s="127" t="s">
        <v>480</v>
      </c>
    </row>
    <row r="4" spans="2:41" s="36" customFormat="1" ht="17.25" customHeight="1">
      <c r="B4" s="31" t="s">
        <v>85</v>
      </c>
      <c r="C4" s="31"/>
      <c r="D4" s="282" t="s">
        <v>389</v>
      </c>
      <c r="E4" s="273"/>
      <c r="F4" s="274"/>
      <c r="G4" s="34" t="s">
        <v>243</v>
      </c>
      <c r="H4" s="35"/>
      <c r="I4" s="31" t="s">
        <v>85</v>
      </c>
      <c r="J4" s="33"/>
      <c r="K4" s="282" t="s">
        <v>389</v>
      </c>
      <c r="L4" s="273"/>
      <c r="M4" s="274"/>
      <c r="N4" s="32" t="s">
        <v>243</v>
      </c>
      <c r="O4" s="35" t="s">
        <v>85</v>
      </c>
      <c r="P4" s="31"/>
      <c r="Q4" s="282" t="s">
        <v>389</v>
      </c>
      <c r="R4" s="273"/>
      <c r="S4" s="274"/>
      <c r="T4" s="34" t="s">
        <v>243</v>
      </c>
      <c r="U4" s="35"/>
      <c r="V4" s="31" t="s">
        <v>85</v>
      </c>
      <c r="W4" s="33"/>
      <c r="X4" s="282" t="s">
        <v>389</v>
      </c>
      <c r="Y4" s="273"/>
      <c r="Z4" s="274"/>
      <c r="AA4" s="32" t="s">
        <v>243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2:41" s="69" customFormat="1" ht="15.75" customHeight="1">
      <c r="B5" s="216" t="s">
        <v>86</v>
      </c>
      <c r="C5" s="217"/>
      <c r="D5" s="218"/>
      <c r="E5" s="219"/>
      <c r="F5" s="220"/>
      <c r="G5" s="76">
        <f>SUM(G7,G12,G14,G16,G25,G28,G34,G36,G46,G48)</f>
        <v>674023</v>
      </c>
      <c r="H5" s="221"/>
      <c r="I5" s="220"/>
      <c r="J5" s="222"/>
      <c r="K5" s="217"/>
      <c r="L5" s="67"/>
      <c r="M5" s="217"/>
      <c r="N5" s="68"/>
      <c r="O5" s="223" t="s">
        <v>86</v>
      </c>
      <c r="P5" s="217"/>
      <c r="Q5" s="218"/>
      <c r="R5" s="67"/>
      <c r="S5" s="217"/>
      <c r="T5" s="224">
        <f>SUM(T7,T9,T11,T13,T22,T24,T33,T35,T37,T39,T43,AA7,AA16,AA24,AA26)</f>
        <v>816765</v>
      </c>
      <c r="U5" s="221"/>
      <c r="V5" s="220"/>
      <c r="W5" s="222"/>
      <c r="X5" s="225"/>
      <c r="Y5" s="67"/>
      <c r="Z5" s="217"/>
      <c r="AA5" s="226"/>
    </row>
    <row r="6" spans="2:41" ht="9.75" customHeight="1">
      <c r="B6" s="22"/>
      <c r="C6" s="22"/>
      <c r="D6" s="20"/>
      <c r="E6" s="21"/>
      <c r="F6" s="22"/>
      <c r="G6" s="23"/>
      <c r="H6" s="24"/>
      <c r="I6" s="22"/>
      <c r="J6" s="37"/>
      <c r="K6" s="22"/>
      <c r="L6" s="21"/>
      <c r="M6" s="22"/>
      <c r="N6" s="23"/>
      <c r="O6" s="107"/>
      <c r="P6" s="22"/>
      <c r="Q6" s="20"/>
      <c r="R6" s="21"/>
      <c r="S6" s="22"/>
      <c r="T6" s="227"/>
      <c r="U6" s="24"/>
      <c r="V6" s="22"/>
      <c r="W6" s="22"/>
      <c r="X6" s="20"/>
      <c r="Y6" s="21"/>
      <c r="Z6" s="22"/>
      <c r="AA6" s="23"/>
    </row>
    <row r="7" spans="2:41" ht="12.75" customHeight="1">
      <c r="B7" s="22" t="s">
        <v>159</v>
      </c>
      <c r="C7" s="22"/>
      <c r="D7" s="20"/>
      <c r="E7" s="21"/>
      <c r="F7" s="22"/>
      <c r="G7" s="23">
        <f>SUM(G8:G10)</f>
        <v>190500</v>
      </c>
      <c r="H7" s="24"/>
      <c r="I7" s="22"/>
      <c r="J7" s="22"/>
      <c r="K7" s="20"/>
      <c r="L7" s="21"/>
      <c r="M7" s="22"/>
      <c r="N7" s="23"/>
      <c r="O7" s="107" t="s">
        <v>88</v>
      </c>
      <c r="P7" s="22"/>
      <c r="Q7" s="20" t="s">
        <v>137</v>
      </c>
      <c r="R7" s="21"/>
      <c r="S7" s="22" t="s">
        <v>371</v>
      </c>
      <c r="T7" s="23">
        <v>18</v>
      </c>
      <c r="U7" s="24"/>
      <c r="V7" s="22" t="s">
        <v>231</v>
      </c>
      <c r="W7" s="21"/>
      <c r="X7" s="20"/>
      <c r="Y7" s="21"/>
      <c r="Z7" s="22"/>
      <c r="AA7" s="23">
        <f>SUM(AA8:AA14)</f>
        <v>25302</v>
      </c>
      <c r="AB7" s="21"/>
    </row>
    <row r="8" spans="2:41" ht="12.75" customHeight="1">
      <c r="B8" s="22"/>
      <c r="C8" s="22"/>
      <c r="D8" s="20" t="s">
        <v>224</v>
      </c>
      <c r="E8" s="21"/>
      <c r="F8" s="22" t="s">
        <v>233</v>
      </c>
      <c r="G8" s="23">
        <v>163280</v>
      </c>
      <c r="H8" s="24"/>
      <c r="I8" s="22"/>
      <c r="J8" s="22"/>
      <c r="K8" s="20"/>
      <c r="L8" s="21"/>
      <c r="M8" s="22"/>
      <c r="N8" s="23"/>
      <c r="O8" s="107"/>
      <c r="P8" s="22"/>
      <c r="Q8" s="20"/>
      <c r="R8" s="21"/>
      <c r="S8" s="22"/>
      <c r="T8" s="23"/>
      <c r="U8" s="24"/>
      <c r="V8" s="22"/>
      <c r="W8" s="22"/>
      <c r="X8" s="20" t="s">
        <v>390</v>
      </c>
      <c r="Y8" s="21"/>
      <c r="Z8" s="22" t="s">
        <v>375</v>
      </c>
      <c r="AA8" s="23">
        <v>6432</v>
      </c>
      <c r="AB8" s="21"/>
    </row>
    <row r="9" spans="2:41" ht="12.75" customHeight="1">
      <c r="B9" s="22"/>
      <c r="C9" s="22"/>
      <c r="D9" s="20" t="s">
        <v>394</v>
      </c>
      <c r="E9" s="21"/>
      <c r="F9" s="22" t="s">
        <v>364</v>
      </c>
      <c r="G9" s="23">
        <v>4000</v>
      </c>
      <c r="H9" s="24"/>
      <c r="I9" s="110"/>
      <c r="K9" s="20"/>
      <c r="L9" s="21"/>
      <c r="M9" s="22"/>
      <c r="N9" s="23"/>
      <c r="O9" s="107" t="s">
        <v>456</v>
      </c>
      <c r="P9" s="22"/>
      <c r="Q9" s="20" t="s">
        <v>394</v>
      </c>
      <c r="R9" s="21"/>
      <c r="S9" s="22" t="s">
        <v>364</v>
      </c>
      <c r="T9" s="23">
        <v>124700</v>
      </c>
      <c r="U9" s="24"/>
      <c r="V9" s="22"/>
      <c r="W9" s="22"/>
      <c r="X9" s="20" t="s">
        <v>392</v>
      </c>
      <c r="Y9" s="21"/>
      <c r="Z9" s="22" t="s">
        <v>376</v>
      </c>
      <c r="AA9" s="23">
        <v>2119</v>
      </c>
    </row>
    <row r="10" spans="2:41" ht="12.75" customHeight="1">
      <c r="B10" s="22"/>
      <c r="C10" s="22"/>
      <c r="D10" s="20"/>
      <c r="E10" s="21"/>
      <c r="F10" s="22" t="s">
        <v>266</v>
      </c>
      <c r="G10" s="23">
        <v>23220</v>
      </c>
      <c r="H10" s="24"/>
      <c r="I10" s="22"/>
      <c r="J10" s="22"/>
      <c r="K10" s="20"/>
      <c r="L10" s="21"/>
      <c r="M10" s="22"/>
      <c r="N10" s="23"/>
      <c r="O10" s="107"/>
      <c r="P10" s="22"/>
      <c r="Q10" s="20"/>
      <c r="R10" s="21"/>
      <c r="S10" s="22"/>
      <c r="T10" s="23"/>
      <c r="U10" s="24"/>
      <c r="V10" s="22"/>
      <c r="W10" s="22"/>
      <c r="X10" s="20" t="s">
        <v>393</v>
      </c>
      <c r="Y10" s="21"/>
      <c r="Z10" s="22" t="s">
        <v>377</v>
      </c>
      <c r="AA10" s="23">
        <v>402</v>
      </c>
    </row>
    <row r="11" spans="2:41" ht="12.75" customHeight="1">
      <c r="B11" s="22"/>
      <c r="C11" s="22"/>
      <c r="D11" s="20"/>
      <c r="E11" s="21"/>
      <c r="F11" s="22"/>
      <c r="G11" s="23"/>
      <c r="H11" s="24"/>
      <c r="I11" s="38"/>
      <c r="J11" s="22"/>
      <c r="K11" s="20"/>
      <c r="L11" s="21"/>
      <c r="M11" s="22"/>
      <c r="N11" s="23"/>
      <c r="O11" s="107" t="s">
        <v>457</v>
      </c>
      <c r="P11" s="22"/>
      <c r="Q11" s="20" t="s">
        <v>394</v>
      </c>
      <c r="R11" s="21"/>
      <c r="S11" s="22" t="s">
        <v>364</v>
      </c>
      <c r="T11" s="23">
        <v>96500</v>
      </c>
      <c r="U11" s="24"/>
      <c r="V11" s="22"/>
      <c r="W11" s="22"/>
      <c r="X11" s="20" t="s">
        <v>391</v>
      </c>
      <c r="Y11" s="21"/>
      <c r="Z11" s="22" t="s">
        <v>378</v>
      </c>
      <c r="AA11" s="23">
        <v>1608</v>
      </c>
    </row>
    <row r="12" spans="2:41" ht="12.75" customHeight="1">
      <c r="B12" s="22" t="s">
        <v>157</v>
      </c>
      <c r="C12" s="22"/>
      <c r="D12" s="20" t="s">
        <v>140</v>
      </c>
      <c r="E12" s="21"/>
      <c r="F12" s="22" t="s">
        <v>140</v>
      </c>
      <c r="G12" s="23">
        <v>212880</v>
      </c>
      <c r="H12" s="24"/>
      <c r="I12" s="22"/>
      <c r="J12" s="22"/>
      <c r="K12" s="20"/>
      <c r="L12" s="21"/>
      <c r="M12" s="22"/>
      <c r="N12" s="228"/>
      <c r="O12" s="22"/>
      <c r="P12" s="21"/>
      <c r="Q12" s="20"/>
      <c r="R12" s="21"/>
      <c r="S12" s="22"/>
      <c r="T12" s="23"/>
      <c r="U12" s="24"/>
      <c r="V12" s="22"/>
      <c r="W12" s="22"/>
      <c r="X12" s="20" t="s">
        <v>396</v>
      </c>
      <c r="Y12" s="21"/>
      <c r="Z12" s="22" t="s">
        <v>379</v>
      </c>
      <c r="AA12" s="23">
        <v>2239</v>
      </c>
    </row>
    <row r="13" spans="2:41" ht="12.75" customHeight="1">
      <c r="B13" s="22"/>
      <c r="C13" s="22"/>
      <c r="D13" s="20"/>
      <c r="E13" s="21"/>
      <c r="F13" s="22"/>
      <c r="G13" s="23"/>
      <c r="H13" s="24"/>
      <c r="I13" s="22"/>
      <c r="J13" s="22"/>
      <c r="K13" s="20"/>
      <c r="L13" s="21"/>
      <c r="M13" s="22"/>
      <c r="N13" s="23"/>
      <c r="O13" s="107" t="s">
        <v>159</v>
      </c>
      <c r="P13" s="22"/>
      <c r="Q13" s="20"/>
      <c r="R13" s="21"/>
      <c r="S13" s="22"/>
      <c r="T13" s="23">
        <f>SUM(T14:T20)</f>
        <v>360645</v>
      </c>
      <c r="U13" s="24"/>
      <c r="V13" s="22"/>
      <c r="W13" s="22"/>
      <c r="X13" s="20" t="s">
        <v>394</v>
      </c>
      <c r="Y13" s="21"/>
      <c r="Z13" s="22" t="s">
        <v>364</v>
      </c>
      <c r="AA13" s="23">
        <v>10576</v>
      </c>
      <c r="AB13" s="21"/>
    </row>
    <row r="14" spans="2:41" ht="12.75" customHeight="1">
      <c r="B14" s="22" t="s">
        <v>158</v>
      </c>
      <c r="C14" s="22"/>
      <c r="D14" s="20" t="s">
        <v>138</v>
      </c>
      <c r="E14" s="21"/>
      <c r="F14" s="22" t="s">
        <v>139</v>
      </c>
      <c r="G14" s="23">
        <v>160360</v>
      </c>
      <c r="H14" s="24"/>
      <c r="I14" s="22"/>
      <c r="J14" s="22"/>
      <c r="K14" s="20"/>
      <c r="L14" s="21"/>
      <c r="M14" s="22"/>
      <c r="N14" s="23"/>
      <c r="O14" s="107"/>
      <c r="P14" s="22"/>
      <c r="Q14" s="20" t="s">
        <v>366</v>
      </c>
      <c r="R14" s="21"/>
      <c r="S14" s="22" t="s">
        <v>452</v>
      </c>
      <c r="T14" s="23">
        <v>13070</v>
      </c>
      <c r="U14" s="24"/>
      <c r="V14" s="22"/>
      <c r="W14" s="22"/>
      <c r="X14" s="20" t="s">
        <v>398</v>
      </c>
      <c r="Y14" s="21"/>
      <c r="Z14" s="22" t="s">
        <v>380</v>
      </c>
      <c r="AA14" s="23">
        <v>1926</v>
      </c>
      <c r="AB14" s="21"/>
    </row>
    <row r="15" spans="2:41" ht="12.75" customHeight="1">
      <c r="B15" s="22"/>
      <c r="C15" s="22"/>
      <c r="D15" s="20"/>
      <c r="E15" s="21"/>
      <c r="F15" s="22"/>
      <c r="G15" s="23"/>
      <c r="H15" s="24"/>
      <c r="I15" s="229"/>
      <c r="K15" s="20"/>
      <c r="L15" s="110"/>
      <c r="M15" s="110"/>
      <c r="N15" s="23"/>
      <c r="O15" s="107"/>
      <c r="P15" s="22"/>
      <c r="Q15" s="20" t="s">
        <v>448</v>
      </c>
      <c r="R15" s="21"/>
      <c r="S15" s="22" t="s">
        <v>458</v>
      </c>
      <c r="T15" s="23">
        <v>1200</v>
      </c>
      <c r="U15" s="24"/>
      <c r="V15" s="22"/>
      <c r="W15" s="22"/>
      <c r="X15" s="20"/>
      <c r="Y15" s="21"/>
      <c r="Z15" s="22"/>
      <c r="AA15" s="23"/>
      <c r="AB15" s="21"/>
    </row>
    <row r="16" spans="2:41" ht="12.75" customHeight="1">
      <c r="B16" s="22" t="s">
        <v>219</v>
      </c>
      <c r="C16" s="22"/>
      <c r="D16" s="20"/>
      <c r="E16" s="21"/>
      <c r="F16" s="22"/>
      <c r="G16" s="23">
        <f>SUM(G17:G23)</f>
        <v>4123</v>
      </c>
      <c r="H16" s="24"/>
      <c r="I16" s="22"/>
      <c r="J16" s="22"/>
      <c r="K16" s="20"/>
      <c r="L16" s="21"/>
      <c r="M16" s="22"/>
      <c r="N16" s="23"/>
      <c r="O16" s="107"/>
      <c r="P16" s="21"/>
      <c r="Q16" s="20" t="s">
        <v>395</v>
      </c>
      <c r="R16" s="21"/>
      <c r="S16" s="22" t="s">
        <v>372</v>
      </c>
      <c r="T16" s="23">
        <v>1326</v>
      </c>
      <c r="U16" s="24"/>
      <c r="V16" s="22" t="s">
        <v>232</v>
      </c>
      <c r="W16" s="22"/>
      <c r="X16" s="20"/>
      <c r="Y16" s="21"/>
      <c r="Z16" s="22"/>
      <c r="AA16" s="23">
        <f>SUM(AA17:AA22)</f>
        <v>10354</v>
      </c>
      <c r="AB16" s="21"/>
    </row>
    <row r="17" spans="2:28" ht="12.75" customHeight="1">
      <c r="B17" s="22"/>
      <c r="C17" s="22"/>
      <c r="D17" s="20" t="s">
        <v>399</v>
      </c>
      <c r="E17" s="21"/>
      <c r="F17" s="40" t="s">
        <v>363</v>
      </c>
      <c r="G17" s="23">
        <v>288</v>
      </c>
      <c r="H17" s="24"/>
      <c r="I17" s="22"/>
      <c r="J17" s="22"/>
      <c r="K17" s="20"/>
      <c r="L17" s="21"/>
      <c r="M17" s="22"/>
      <c r="N17" s="23"/>
      <c r="O17" s="205"/>
      <c r="P17" s="21"/>
      <c r="Q17" s="20" t="s">
        <v>397</v>
      </c>
      <c r="R17" s="21"/>
      <c r="S17" s="22" t="s">
        <v>373</v>
      </c>
      <c r="T17" s="23">
        <v>47330</v>
      </c>
      <c r="U17" s="205"/>
      <c r="V17" s="22"/>
      <c r="W17" s="22"/>
      <c r="X17" s="20" t="s">
        <v>390</v>
      </c>
      <c r="Y17" s="21"/>
      <c r="Z17" s="22" t="s">
        <v>375</v>
      </c>
      <c r="AA17" s="23">
        <v>1530</v>
      </c>
      <c r="AB17" s="21"/>
    </row>
    <row r="18" spans="2:28" ht="12.75" customHeight="1">
      <c r="B18" s="22"/>
      <c r="C18" s="22"/>
      <c r="D18" s="20" t="s">
        <v>448</v>
      </c>
      <c r="E18" s="21"/>
      <c r="F18" s="22" t="s">
        <v>371</v>
      </c>
      <c r="G18" s="23">
        <v>1179</v>
      </c>
      <c r="H18" s="24"/>
      <c r="I18" s="110"/>
      <c r="K18" s="20"/>
      <c r="L18" s="110"/>
      <c r="M18" s="110"/>
      <c r="N18" s="23"/>
      <c r="O18" s="205"/>
      <c r="Q18" s="20" t="s">
        <v>459</v>
      </c>
      <c r="R18" s="21"/>
      <c r="S18" s="22" t="s">
        <v>460</v>
      </c>
      <c r="T18" s="23">
        <v>1600</v>
      </c>
      <c r="U18" s="205"/>
      <c r="V18" s="22"/>
      <c r="W18" s="22"/>
      <c r="X18" s="20" t="s">
        <v>392</v>
      </c>
      <c r="Y18" s="21"/>
      <c r="Z18" s="22" t="s">
        <v>381</v>
      </c>
      <c r="AA18" s="23">
        <v>2202</v>
      </c>
      <c r="AB18" s="21"/>
    </row>
    <row r="19" spans="2:28" ht="12.75" customHeight="1">
      <c r="B19" s="22"/>
      <c r="C19" s="22"/>
      <c r="D19" s="20" t="s">
        <v>449</v>
      </c>
      <c r="E19" s="21"/>
      <c r="F19" s="22" t="s">
        <v>449</v>
      </c>
      <c r="G19" s="23">
        <v>1057</v>
      </c>
      <c r="H19" s="24"/>
      <c r="I19" s="229"/>
      <c r="K19" s="20"/>
      <c r="L19" s="110"/>
      <c r="M19" s="110"/>
      <c r="N19" s="23"/>
      <c r="O19" s="107"/>
      <c r="P19" s="22"/>
      <c r="Q19" s="20" t="s">
        <v>370</v>
      </c>
      <c r="R19" s="21"/>
      <c r="S19" s="22" t="s">
        <v>374</v>
      </c>
      <c r="T19" s="23">
        <v>36769</v>
      </c>
      <c r="U19" s="205"/>
      <c r="V19" s="22"/>
      <c r="W19" s="22"/>
      <c r="X19" s="20" t="s">
        <v>448</v>
      </c>
      <c r="Y19" s="21"/>
      <c r="Z19" s="22" t="s">
        <v>382</v>
      </c>
      <c r="AA19" s="23">
        <v>3315</v>
      </c>
      <c r="AB19" s="21"/>
    </row>
    <row r="20" spans="2:28" ht="12.75" customHeight="1">
      <c r="B20" s="22"/>
      <c r="C20" s="22"/>
      <c r="D20" s="20" t="s">
        <v>391</v>
      </c>
      <c r="E20" s="21"/>
      <c r="F20" s="22" t="s">
        <v>367</v>
      </c>
      <c r="G20" s="23">
        <v>163</v>
      </c>
      <c r="H20" s="24"/>
      <c r="I20" s="22"/>
      <c r="J20" s="22"/>
      <c r="K20" s="20"/>
      <c r="L20" s="21"/>
      <c r="M20" s="22"/>
      <c r="N20" s="23"/>
      <c r="O20" s="107"/>
      <c r="P20" s="22"/>
      <c r="Q20" s="20" t="s">
        <v>461</v>
      </c>
      <c r="R20" s="21"/>
      <c r="S20" s="22" t="s">
        <v>462</v>
      </c>
      <c r="T20" s="23">
        <v>259350</v>
      </c>
      <c r="U20" s="205"/>
      <c r="V20" s="22"/>
      <c r="W20" s="22"/>
      <c r="X20" s="20" t="s">
        <v>396</v>
      </c>
      <c r="Y20" s="21"/>
      <c r="Z20" s="22" t="s">
        <v>379</v>
      </c>
      <c r="AA20" s="23">
        <v>1652</v>
      </c>
      <c r="AB20" s="21"/>
    </row>
    <row r="21" spans="2:28" ht="12.75" customHeight="1">
      <c r="B21" s="22"/>
      <c r="C21" s="22"/>
      <c r="D21" s="20" t="s">
        <v>394</v>
      </c>
      <c r="E21" s="21"/>
      <c r="F21" s="40" t="s">
        <v>364</v>
      </c>
      <c r="G21" s="23">
        <v>602</v>
      </c>
      <c r="H21" s="24"/>
      <c r="I21" s="22"/>
      <c r="J21" s="37"/>
      <c r="K21" s="22"/>
      <c r="L21" s="21"/>
      <c r="M21" s="22"/>
      <c r="N21" s="23"/>
      <c r="O21" s="107"/>
      <c r="P21" s="22"/>
      <c r="Q21" s="20"/>
      <c r="R21" s="21"/>
      <c r="S21" s="22"/>
      <c r="T21" s="23"/>
      <c r="U21" s="205"/>
      <c r="V21" s="22"/>
      <c r="W21" s="22"/>
      <c r="X21" s="20" t="s">
        <v>383</v>
      </c>
      <c r="Y21" s="21"/>
      <c r="Z21" s="22" t="s">
        <v>383</v>
      </c>
      <c r="AA21" s="23">
        <v>1104</v>
      </c>
      <c r="AB21" s="21"/>
    </row>
    <row r="22" spans="2:28" ht="12.75" customHeight="1">
      <c r="B22" s="22"/>
      <c r="C22" s="22"/>
      <c r="D22" s="20" t="s">
        <v>400</v>
      </c>
      <c r="E22" s="21"/>
      <c r="F22" s="22" t="s">
        <v>365</v>
      </c>
      <c r="G22" s="23">
        <v>115</v>
      </c>
      <c r="H22" s="24"/>
      <c r="I22" s="22"/>
      <c r="J22" s="37"/>
      <c r="K22" s="22"/>
      <c r="L22" s="21"/>
      <c r="M22" s="22"/>
      <c r="N22" s="23"/>
      <c r="O22" s="107" t="s">
        <v>304</v>
      </c>
      <c r="P22" s="22"/>
      <c r="Q22" s="20" t="s">
        <v>137</v>
      </c>
      <c r="R22" s="21"/>
      <c r="S22" s="22" t="s">
        <v>141</v>
      </c>
      <c r="T22" s="23">
        <v>280</v>
      </c>
      <c r="U22" s="205"/>
      <c r="V22" s="22"/>
      <c r="W22" s="22"/>
      <c r="X22" s="20" t="s">
        <v>448</v>
      </c>
      <c r="Y22" s="21"/>
      <c r="Z22" s="22" t="s">
        <v>463</v>
      </c>
      <c r="AA22" s="23">
        <v>551</v>
      </c>
      <c r="AB22" s="21"/>
    </row>
    <row r="23" spans="2:28" ht="12.75" customHeight="1">
      <c r="B23" s="22"/>
      <c r="C23" s="22"/>
      <c r="D23" s="20" t="s">
        <v>370</v>
      </c>
      <c r="E23" s="21"/>
      <c r="F23" s="22" t="s">
        <v>370</v>
      </c>
      <c r="G23" s="23">
        <v>719</v>
      </c>
      <c r="H23" s="24"/>
      <c r="I23" s="185"/>
      <c r="J23" s="37"/>
      <c r="K23" s="22"/>
      <c r="L23" s="21"/>
      <c r="M23" s="22"/>
      <c r="N23" s="23"/>
      <c r="O23" s="107"/>
      <c r="P23" s="22"/>
      <c r="Q23" s="20"/>
      <c r="R23" s="21"/>
      <c r="S23" s="22"/>
      <c r="T23" s="23"/>
      <c r="U23" s="205"/>
      <c r="V23" s="22"/>
      <c r="W23" s="22"/>
      <c r="X23" s="20"/>
      <c r="Y23" s="21"/>
      <c r="Z23" s="22"/>
      <c r="AA23" s="23"/>
      <c r="AB23" s="21"/>
    </row>
    <row r="24" spans="2:28" ht="12.75" customHeight="1">
      <c r="B24" s="22"/>
      <c r="C24" s="22"/>
      <c r="D24" s="20"/>
      <c r="E24" s="21"/>
      <c r="F24" s="22"/>
      <c r="G24" s="23"/>
      <c r="H24" s="205"/>
      <c r="I24" s="40"/>
      <c r="J24" s="37"/>
      <c r="K24" s="20"/>
      <c r="L24" s="21"/>
      <c r="M24" s="22"/>
      <c r="N24" s="23"/>
      <c r="O24" s="107" t="s">
        <v>234</v>
      </c>
      <c r="Q24" s="20"/>
      <c r="R24" s="21"/>
      <c r="S24" s="22"/>
      <c r="T24" s="23">
        <f>SUM(T25:T31)</f>
        <v>111529</v>
      </c>
      <c r="U24" s="205"/>
      <c r="V24" s="22" t="s">
        <v>384</v>
      </c>
      <c r="W24" s="22"/>
      <c r="X24" s="20" t="s">
        <v>397</v>
      </c>
      <c r="Y24" s="21"/>
      <c r="Z24" s="22" t="s">
        <v>373</v>
      </c>
      <c r="AA24" s="23">
        <v>5000</v>
      </c>
      <c r="AB24" s="21"/>
    </row>
    <row r="25" spans="2:28" ht="12.75" customHeight="1">
      <c r="B25" s="110" t="s">
        <v>285</v>
      </c>
      <c r="D25" s="20" t="s">
        <v>137</v>
      </c>
      <c r="F25" s="22" t="s">
        <v>402</v>
      </c>
      <c r="G25" s="23">
        <v>3</v>
      </c>
      <c r="H25" s="24"/>
      <c r="I25" s="38"/>
      <c r="J25" s="22"/>
      <c r="K25" s="20"/>
      <c r="L25" s="21"/>
      <c r="M25" s="22"/>
      <c r="N25" s="23"/>
      <c r="O25" s="107"/>
      <c r="P25" s="22"/>
      <c r="Q25" s="20" t="s">
        <v>390</v>
      </c>
      <c r="R25" s="21"/>
      <c r="S25" s="22" t="s">
        <v>375</v>
      </c>
      <c r="T25" s="23">
        <v>33243</v>
      </c>
      <c r="U25" s="205"/>
      <c r="V25" s="22"/>
      <c r="W25" s="22"/>
      <c r="X25" s="20"/>
      <c r="Y25" s="21"/>
      <c r="Z25" s="22"/>
      <c r="AA25" s="23"/>
      <c r="AB25" s="21"/>
    </row>
    <row r="26" spans="2:28" ht="12.75" customHeight="1">
      <c r="B26" s="26" t="s">
        <v>286</v>
      </c>
      <c r="D26" s="20"/>
      <c r="E26" s="21"/>
      <c r="F26" s="22"/>
      <c r="G26" s="23"/>
      <c r="H26" s="24"/>
      <c r="K26" s="39"/>
      <c r="O26" s="107"/>
      <c r="P26" s="22"/>
      <c r="Q26" s="20" t="s">
        <v>392</v>
      </c>
      <c r="R26" s="21"/>
      <c r="S26" s="22" t="s">
        <v>376</v>
      </c>
      <c r="T26" s="23">
        <v>10704</v>
      </c>
      <c r="U26" s="24"/>
      <c r="V26" s="22" t="s">
        <v>209</v>
      </c>
      <c r="W26" s="22"/>
      <c r="X26" s="20" t="s">
        <v>137</v>
      </c>
      <c r="Y26" s="21"/>
      <c r="Z26" s="22" t="s">
        <v>402</v>
      </c>
      <c r="AA26" s="23">
        <v>134</v>
      </c>
      <c r="AB26" s="21"/>
    </row>
    <row r="27" spans="2:28" ht="12.75" customHeight="1">
      <c r="B27" s="110"/>
      <c r="D27" s="20"/>
      <c r="F27" s="22"/>
      <c r="G27" s="23"/>
      <c r="H27" s="24"/>
      <c r="K27" s="39"/>
      <c r="O27" s="107"/>
      <c r="P27" s="21"/>
      <c r="Q27" s="20" t="s">
        <v>391</v>
      </c>
      <c r="R27" s="21"/>
      <c r="S27" s="22" t="s">
        <v>367</v>
      </c>
      <c r="T27" s="23">
        <v>40651</v>
      </c>
      <c r="U27" s="24"/>
      <c r="V27" s="22"/>
      <c r="W27" s="22"/>
      <c r="X27" s="20"/>
      <c r="Y27" s="21"/>
      <c r="Z27" s="22"/>
      <c r="AA27" s="23"/>
    </row>
    <row r="28" spans="2:28" ht="12.75" customHeight="1">
      <c r="B28" s="22" t="s">
        <v>231</v>
      </c>
      <c r="C28" s="22"/>
      <c r="D28" s="20"/>
      <c r="E28" s="21"/>
      <c r="F28" s="22"/>
      <c r="G28" s="23">
        <f>SUM(G29:G32)</f>
        <v>59725</v>
      </c>
      <c r="H28" s="24"/>
      <c r="K28" s="39"/>
      <c r="N28" s="230"/>
      <c r="O28" s="107"/>
      <c r="P28" s="21"/>
      <c r="Q28" s="20" t="s">
        <v>448</v>
      </c>
      <c r="R28" s="21"/>
      <c r="S28" s="22" t="s">
        <v>386</v>
      </c>
      <c r="T28" s="23">
        <v>5094</v>
      </c>
      <c r="U28" s="24"/>
      <c r="V28" s="22"/>
      <c r="W28" s="22"/>
      <c r="X28" s="20"/>
      <c r="Y28" s="21"/>
      <c r="Z28" s="22"/>
      <c r="AA28" s="23"/>
    </row>
    <row r="29" spans="2:28" ht="12.75" customHeight="1">
      <c r="B29" s="110"/>
      <c r="D29" s="20" t="s">
        <v>450</v>
      </c>
      <c r="E29" s="21"/>
      <c r="F29" s="22" t="s">
        <v>451</v>
      </c>
      <c r="G29" s="23">
        <v>24155</v>
      </c>
      <c r="H29" s="24"/>
      <c r="K29" s="39"/>
      <c r="O29" s="107"/>
      <c r="P29" s="22"/>
      <c r="Q29" s="20" t="s">
        <v>396</v>
      </c>
      <c r="R29" s="21"/>
      <c r="S29" s="22" t="s">
        <v>379</v>
      </c>
      <c r="T29" s="23">
        <v>396</v>
      </c>
      <c r="U29" s="24"/>
      <c r="V29" s="22"/>
      <c r="W29" s="22"/>
      <c r="X29" s="20"/>
      <c r="Y29" s="21"/>
      <c r="Z29" s="22"/>
      <c r="AA29" s="23"/>
    </row>
    <row r="30" spans="2:28" ht="12.75" customHeight="1">
      <c r="B30" s="22"/>
      <c r="C30" s="22"/>
      <c r="D30" s="20" t="s">
        <v>392</v>
      </c>
      <c r="E30" s="21"/>
      <c r="F30" s="22" t="s">
        <v>376</v>
      </c>
      <c r="G30" s="23">
        <v>9780</v>
      </c>
      <c r="H30" s="24"/>
      <c r="K30" s="39"/>
      <c r="N30" s="230"/>
      <c r="O30" s="107"/>
      <c r="P30" s="22"/>
      <c r="Q30" s="20" t="s">
        <v>387</v>
      </c>
      <c r="R30" s="21"/>
      <c r="S30" s="22" t="s">
        <v>368</v>
      </c>
      <c r="T30" s="23">
        <v>10850</v>
      </c>
      <c r="U30" s="24"/>
      <c r="V30" s="22"/>
      <c r="W30" s="22"/>
      <c r="X30" s="20"/>
      <c r="Y30" s="21"/>
      <c r="Z30" s="22"/>
      <c r="AA30" s="23"/>
    </row>
    <row r="31" spans="2:28" ht="12.75" customHeight="1">
      <c r="B31" s="22"/>
      <c r="C31" s="22"/>
      <c r="D31" s="20" t="s">
        <v>366</v>
      </c>
      <c r="E31" s="21"/>
      <c r="F31" s="22" t="s">
        <v>452</v>
      </c>
      <c r="G31" s="23">
        <v>25540</v>
      </c>
      <c r="H31" s="24"/>
      <c r="K31" s="39"/>
      <c r="O31" s="107"/>
      <c r="Q31" s="20" t="s">
        <v>370</v>
      </c>
      <c r="R31" s="21"/>
      <c r="S31" s="22" t="s">
        <v>370</v>
      </c>
      <c r="T31" s="23">
        <v>10591</v>
      </c>
      <c r="U31" s="24"/>
      <c r="V31" s="22"/>
      <c r="W31" s="22"/>
      <c r="X31" s="20"/>
      <c r="Y31" s="21"/>
      <c r="Z31" s="22"/>
      <c r="AA31" s="23"/>
    </row>
    <row r="32" spans="2:28" ht="12.75" customHeight="1">
      <c r="B32" s="22"/>
      <c r="C32" s="22"/>
      <c r="D32" s="20" t="s">
        <v>397</v>
      </c>
      <c r="E32" s="21"/>
      <c r="F32" s="22" t="s">
        <v>373</v>
      </c>
      <c r="G32" s="23">
        <v>250</v>
      </c>
      <c r="H32" s="24"/>
      <c r="K32" s="39"/>
      <c r="O32" s="107"/>
      <c r="Q32" s="20"/>
      <c r="R32" s="21"/>
      <c r="S32" s="22"/>
      <c r="T32" s="23"/>
      <c r="U32" s="24"/>
      <c r="V32" s="22"/>
      <c r="W32" s="22"/>
      <c r="X32" s="20"/>
      <c r="Y32" s="21"/>
      <c r="Z32" s="22"/>
      <c r="AA32" s="23"/>
    </row>
    <row r="33" spans="2:27" ht="12.75" customHeight="1">
      <c r="B33" s="22"/>
      <c r="C33" s="22"/>
      <c r="D33" s="20"/>
      <c r="E33" s="21"/>
      <c r="F33" s="22"/>
      <c r="G33" s="23"/>
      <c r="H33" s="24"/>
      <c r="K33" s="39"/>
      <c r="O33" s="107" t="s">
        <v>136</v>
      </c>
      <c r="P33" s="22"/>
      <c r="Q33" s="20" t="s">
        <v>267</v>
      </c>
      <c r="R33" s="21"/>
      <c r="S33" s="22" t="s">
        <v>254</v>
      </c>
      <c r="T33" s="23">
        <v>2268</v>
      </c>
      <c r="U33" s="24"/>
      <c r="V33" s="38"/>
      <c r="W33" s="22"/>
      <c r="X33" s="20"/>
      <c r="Y33" s="21"/>
      <c r="Z33" s="22"/>
      <c r="AA33" s="23"/>
    </row>
    <row r="34" spans="2:27" ht="12.75" customHeight="1">
      <c r="B34" s="22" t="s">
        <v>303</v>
      </c>
      <c r="D34" s="20" t="s">
        <v>137</v>
      </c>
      <c r="F34" s="22" t="s">
        <v>402</v>
      </c>
      <c r="G34" s="23">
        <v>8</v>
      </c>
      <c r="H34" s="24"/>
      <c r="I34" s="40"/>
      <c r="J34" s="37"/>
      <c r="K34" s="22"/>
      <c r="L34" s="21"/>
      <c r="M34" s="22"/>
      <c r="N34" s="23"/>
      <c r="O34" s="107"/>
      <c r="P34" s="22"/>
      <c r="Q34" s="20"/>
      <c r="R34" s="21"/>
      <c r="S34" s="22"/>
      <c r="T34" s="23"/>
      <c r="U34" s="24"/>
      <c r="V34" s="38"/>
      <c r="W34" s="22"/>
      <c r="X34" s="20"/>
      <c r="Y34" s="21"/>
      <c r="Z34" s="22"/>
      <c r="AA34" s="23"/>
    </row>
    <row r="35" spans="2:27" ht="12.75" customHeight="1">
      <c r="B35" s="22"/>
      <c r="C35" s="22"/>
      <c r="D35" s="20"/>
      <c r="E35" s="21"/>
      <c r="F35" s="22"/>
      <c r="G35" s="23"/>
      <c r="H35" s="24"/>
      <c r="I35" s="231"/>
      <c r="J35" s="37"/>
      <c r="K35" s="22"/>
      <c r="L35" s="21"/>
      <c r="M35" s="22"/>
      <c r="N35" s="23"/>
      <c r="O35" s="107" t="s">
        <v>157</v>
      </c>
      <c r="Q35" s="20" t="s">
        <v>140</v>
      </c>
      <c r="R35" s="21"/>
      <c r="S35" s="22" t="s">
        <v>140</v>
      </c>
      <c r="T35" s="23">
        <v>15990</v>
      </c>
      <c r="U35" s="24"/>
      <c r="V35" s="22"/>
      <c r="W35" s="22"/>
      <c r="X35" s="20"/>
      <c r="Y35" s="21"/>
      <c r="Z35" s="22"/>
      <c r="AA35" s="23"/>
    </row>
    <row r="36" spans="2:27" ht="12.75" customHeight="1">
      <c r="B36" s="22" t="s">
        <v>225</v>
      </c>
      <c r="C36" s="22"/>
      <c r="D36" s="20"/>
      <c r="E36" s="21"/>
      <c r="F36" s="22"/>
      <c r="G36" s="23">
        <f>SUM(G37:G44)</f>
        <v>44398</v>
      </c>
      <c r="H36" s="24"/>
      <c r="I36" s="22"/>
      <c r="J36" s="37"/>
      <c r="K36" s="22"/>
      <c r="L36" s="21"/>
      <c r="M36" s="22"/>
      <c r="N36" s="23"/>
      <c r="O36" s="107"/>
      <c r="Q36" s="20"/>
      <c r="R36" s="21"/>
      <c r="S36" s="22"/>
      <c r="T36" s="23"/>
      <c r="U36" s="24"/>
      <c r="V36" s="22"/>
      <c r="W36" s="22"/>
      <c r="X36" s="39"/>
      <c r="AA36" s="23"/>
    </row>
    <row r="37" spans="2:27" ht="12.75" customHeight="1">
      <c r="B37" s="22"/>
      <c r="C37" s="22"/>
      <c r="D37" s="20" t="s">
        <v>392</v>
      </c>
      <c r="E37" s="21"/>
      <c r="F37" s="22" t="s">
        <v>371</v>
      </c>
      <c r="G37" s="23">
        <v>2098</v>
      </c>
      <c r="H37" s="24"/>
      <c r="I37" s="22"/>
      <c r="J37" s="37"/>
      <c r="K37" s="22"/>
      <c r="L37" s="21"/>
      <c r="M37" s="22"/>
      <c r="N37" s="23"/>
      <c r="O37" s="107" t="s">
        <v>158</v>
      </c>
      <c r="Q37" s="20" t="s">
        <v>138</v>
      </c>
      <c r="R37" s="21"/>
      <c r="S37" s="22" t="s">
        <v>139</v>
      </c>
      <c r="T37" s="23">
        <v>50710</v>
      </c>
      <c r="U37" s="24"/>
      <c r="V37" s="22"/>
      <c r="W37" s="22"/>
      <c r="X37" s="20"/>
      <c r="Y37" s="21"/>
      <c r="Z37" s="22"/>
      <c r="AA37" s="23"/>
    </row>
    <row r="38" spans="2:27" ht="12.75" customHeight="1">
      <c r="B38" s="110"/>
      <c r="D38" s="20" t="s">
        <v>366</v>
      </c>
      <c r="E38" s="21"/>
      <c r="F38" s="22" t="s">
        <v>452</v>
      </c>
      <c r="G38" s="23">
        <v>1320</v>
      </c>
      <c r="H38" s="24"/>
      <c r="I38" s="22"/>
      <c r="J38" s="37"/>
      <c r="K38" s="22"/>
      <c r="L38" s="21"/>
      <c r="M38" s="22"/>
      <c r="N38" s="23"/>
      <c r="O38" s="107"/>
      <c r="P38" s="22"/>
      <c r="Q38" s="20"/>
      <c r="R38" s="21"/>
      <c r="S38" s="22"/>
      <c r="T38" s="23"/>
      <c r="U38" s="24"/>
      <c r="V38" s="22"/>
      <c r="W38" s="22"/>
      <c r="X38" s="20"/>
      <c r="Z38" s="22"/>
      <c r="AA38" s="23"/>
    </row>
    <row r="39" spans="2:27" ht="12.75" customHeight="1">
      <c r="B39" s="22"/>
      <c r="C39" s="22"/>
      <c r="D39" s="20" t="s">
        <v>391</v>
      </c>
      <c r="E39" s="21"/>
      <c r="F39" s="22" t="s">
        <v>367</v>
      </c>
      <c r="G39" s="23">
        <v>1930</v>
      </c>
      <c r="H39" s="24"/>
      <c r="I39" s="38"/>
      <c r="J39" s="22"/>
      <c r="K39" s="20"/>
      <c r="L39" s="21"/>
      <c r="M39" s="22"/>
      <c r="N39" s="23"/>
      <c r="O39" s="107" t="s">
        <v>219</v>
      </c>
      <c r="P39" s="22"/>
      <c r="Q39" s="20"/>
      <c r="R39" s="21"/>
      <c r="S39" s="22"/>
      <c r="T39" s="23">
        <f>SUM(T40:T41)</f>
        <v>186</v>
      </c>
      <c r="U39" s="24"/>
      <c r="V39" s="22"/>
      <c r="W39" s="22"/>
      <c r="X39" s="20"/>
      <c r="Y39" s="21"/>
      <c r="Z39" s="22"/>
      <c r="AA39" s="23"/>
    </row>
    <row r="40" spans="2:27" ht="12.75" customHeight="1">
      <c r="B40" s="38"/>
      <c r="C40" s="22"/>
      <c r="D40" s="20" t="s">
        <v>448</v>
      </c>
      <c r="E40" s="21"/>
      <c r="F40" s="22" t="s">
        <v>371</v>
      </c>
      <c r="G40" s="23">
        <v>1300</v>
      </c>
      <c r="H40" s="24"/>
      <c r="I40" s="38"/>
      <c r="J40" s="22"/>
      <c r="K40" s="20"/>
      <c r="L40" s="21"/>
      <c r="M40" s="22"/>
      <c r="N40" s="23"/>
      <c r="O40" s="107"/>
      <c r="Q40" s="20" t="s">
        <v>387</v>
      </c>
      <c r="R40" s="21"/>
      <c r="S40" s="22" t="s">
        <v>387</v>
      </c>
      <c r="T40" s="23">
        <v>128</v>
      </c>
      <c r="U40" s="24"/>
      <c r="V40" s="22"/>
      <c r="W40" s="22"/>
      <c r="X40" s="20"/>
      <c r="Y40" s="21"/>
      <c r="Z40" s="22"/>
      <c r="AA40" s="23"/>
    </row>
    <row r="41" spans="2:27" ht="12.75" customHeight="1">
      <c r="B41" s="22"/>
      <c r="C41" s="22"/>
      <c r="D41" s="20" t="s">
        <v>394</v>
      </c>
      <c r="E41" s="21"/>
      <c r="F41" s="22" t="s">
        <v>369</v>
      </c>
      <c r="G41" s="228">
        <v>14560</v>
      </c>
      <c r="H41" s="24"/>
      <c r="I41" s="22"/>
      <c r="J41" s="37"/>
      <c r="K41" s="22"/>
      <c r="L41" s="21"/>
      <c r="M41" s="22"/>
      <c r="N41" s="23"/>
      <c r="O41" s="107"/>
      <c r="Q41" s="20" t="s">
        <v>397</v>
      </c>
      <c r="R41" s="21"/>
      <c r="S41" s="22" t="s">
        <v>373</v>
      </c>
      <c r="T41" s="23">
        <v>58</v>
      </c>
      <c r="U41" s="24"/>
      <c r="V41" s="22"/>
      <c r="W41" s="22"/>
      <c r="X41" s="20"/>
      <c r="Y41" s="21"/>
      <c r="Z41" s="22"/>
      <c r="AA41" s="23"/>
    </row>
    <row r="42" spans="2:27" ht="12.75" customHeight="1">
      <c r="B42" s="110"/>
      <c r="D42" s="20" t="s">
        <v>397</v>
      </c>
      <c r="E42" s="21"/>
      <c r="F42" s="22" t="s">
        <v>371</v>
      </c>
      <c r="G42" s="23">
        <v>3250</v>
      </c>
      <c r="H42" s="24"/>
      <c r="I42" s="22"/>
      <c r="J42" s="37"/>
      <c r="K42" s="22"/>
      <c r="L42" s="21"/>
      <c r="M42" s="22"/>
      <c r="N42" s="23"/>
      <c r="O42" s="107"/>
      <c r="P42" s="22"/>
      <c r="Q42" s="20"/>
      <c r="R42" s="21"/>
      <c r="S42" s="22"/>
      <c r="U42" s="24"/>
      <c r="V42" s="38"/>
      <c r="W42" s="22"/>
      <c r="X42" s="20"/>
      <c r="Y42" s="21"/>
      <c r="Z42" s="40"/>
      <c r="AA42" s="23"/>
    </row>
    <row r="43" spans="2:27" ht="12.75" customHeight="1">
      <c r="B43" s="22"/>
      <c r="C43" s="22"/>
      <c r="D43" s="20" t="s">
        <v>370</v>
      </c>
      <c r="E43" s="21"/>
      <c r="F43" s="22" t="s">
        <v>370</v>
      </c>
      <c r="G43" s="23">
        <v>18940</v>
      </c>
      <c r="H43" s="24"/>
      <c r="I43" s="185"/>
      <c r="J43" s="37"/>
      <c r="K43" s="22"/>
      <c r="L43" s="21"/>
      <c r="M43" s="22"/>
      <c r="N43" s="23"/>
      <c r="O43" s="107" t="s">
        <v>385</v>
      </c>
      <c r="P43" s="22"/>
      <c r="Q43" s="20"/>
      <c r="R43" s="21"/>
      <c r="S43" s="22"/>
      <c r="T43" s="23">
        <f>SUM(T44:T47)</f>
        <v>13149</v>
      </c>
      <c r="U43" s="24"/>
      <c r="V43" s="231"/>
      <c r="W43" s="22"/>
      <c r="X43" s="20"/>
      <c r="Y43" s="21"/>
      <c r="Z43" s="22"/>
      <c r="AA43" s="23"/>
    </row>
    <row r="44" spans="2:27" ht="12.75" customHeight="1">
      <c r="B44" s="22"/>
      <c r="C44" s="22"/>
      <c r="D44" s="20" t="s">
        <v>453</v>
      </c>
      <c r="E44" s="21"/>
      <c r="F44" s="22" t="s">
        <v>454</v>
      </c>
      <c r="G44" s="23">
        <v>1000</v>
      </c>
      <c r="H44" s="24"/>
      <c r="I44" s="22"/>
      <c r="J44" s="37"/>
      <c r="K44" s="22"/>
      <c r="L44" s="21"/>
      <c r="M44" s="22"/>
      <c r="N44" s="23"/>
      <c r="O44" s="107"/>
      <c r="Q44" s="20" t="s">
        <v>396</v>
      </c>
      <c r="R44" s="21"/>
      <c r="S44" s="22" t="s">
        <v>379</v>
      </c>
      <c r="T44" s="23">
        <v>1830</v>
      </c>
      <c r="U44" s="24"/>
      <c r="V44" s="22"/>
      <c r="W44" s="22"/>
      <c r="X44" s="20"/>
      <c r="Y44" s="21"/>
      <c r="Z44" s="22"/>
      <c r="AA44" s="23"/>
    </row>
    <row r="45" spans="2:27" ht="12.75" customHeight="1">
      <c r="B45" s="22"/>
      <c r="C45" s="22"/>
      <c r="D45" s="20"/>
      <c r="E45" s="21"/>
      <c r="F45" s="22"/>
      <c r="G45" s="23"/>
      <c r="H45" s="24"/>
      <c r="I45" s="22"/>
      <c r="J45" s="37"/>
      <c r="K45" s="22"/>
      <c r="L45" s="21"/>
      <c r="M45" s="22"/>
      <c r="N45" s="23"/>
      <c r="O45" s="107"/>
      <c r="P45" s="22"/>
      <c r="Q45" s="20" t="s">
        <v>448</v>
      </c>
      <c r="R45" s="21"/>
      <c r="S45" s="22" t="s">
        <v>371</v>
      </c>
      <c r="T45" s="23">
        <v>360</v>
      </c>
      <c r="U45" s="24"/>
      <c r="V45" s="22"/>
      <c r="W45" s="22"/>
      <c r="X45" s="20"/>
      <c r="Y45" s="21"/>
      <c r="Z45" s="22"/>
      <c r="AA45" s="23"/>
    </row>
    <row r="46" spans="2:27" ht="12.75" customHeight="1">
      <c r="B46" s="22" t="s">
        <v>455</v>
      </c>
      <c r="C46" s="22"/>
      <c r="D46" s="20" t="s">
        <v>396</v>
      </c>
      <c r="E46" s="21"/>
      <c r="F46" s="22" t="s">
        <v>396</v>
      </c>
      <c r="G46" s="23">
        <v>1850</v>
      </c>
      <c r="H46" s="24"/>
      <c r="I46" s="22"/>
      <c r="J46" s="37"/>
      <c r="K46" s="22"/>
      <c r="L46" s="21"/>
      <c r="M46" s="22"/>
      <c r="N46" s="23"/>
      <c r="O46" s="107"/>
      <c r="P46" s="21"/>
      <c r="Q46" s="20" t="s">
        <v>387</v>
      </c>
      <c r="R46" s="21"/>
      <c r="S46" s="22" t="s">
        <v>371</v>
      </c>
      <c r="T46" s="23">
        <v>4959</v>
      </c>
      <c r="U46" s="24"/>
      <c r="V46" s="22"/>
      <c r="W46" s="22"/>
      <c r="X46" s="20"/>
      <c r="Y46" s="21"/>
      <c r="Z46" s="22"/>
      <c r="AA46" s="23"/>
    </row>
    <row r="47" spans="2:27" ht="12.75" customHeight="1">
      <c r="B47" s="22"/>
      <c r="C47" s="22"/>
      <c r="D47" s="20"/>
      <c r="E47" s="21"/>
      <c r="F47" s="22"/>
      <c r="G47" s="23"/>
      <c r="H47" s="24"/>
      <c r="I47" s="22"/>
      <c r="J47" s="37"/>
      <c r="K47" s="22"/>
      <c r="L47" s="21"/>
      <c r="M47" s="22"/>
      <c r="N47" s="23"/>
      <c r="O47" s="107"/>
      <c r="P47" s="22"/>
      <c r="Q47" s="20" t="s">
        <v>401</v>
      </c>
      <c r="R47" s="21"/>
      <c r="S47" s="22" t="s">
        <v>388</v>
      </c>
      <c r="T47" s="23">
        <v>6000</v>
      </c>
      <c r="U47" s="24"/>
      <c r="V47" s="22"/>
      <c r="W47" s="22"/>
      <c r="X47" s="20"/>
      <c r="Y47" s="21"/>
      <c r="Z47" s="22"/>
      <c r="AA47" s="23"/>
    </row>
    <row r="48" spans="2:27" ht="12.75" customHeight="1">
      <c r="B48" s="22" t="s">
        <v>209</v>
      </c>
      <c r="C48" s="22"/>
      <c r="D48" s="20" t="s">
        <v>137</v>
      </c>
      <c r="E48" s="21"/>
      <c r="F48" s="22" t="s">
        <v>402</v>
      </c>
      <c r="G48" s="23">
        <v>176</v>
      </c>
      <c r="H48" s="24"/>
      <c r="I48" s="185"/>
      <c r="J48" s="37"/>
      <c r="K48" s="22"/>
      <c r="L48" s="21"/>
      <c r="M48" s="22"/>
      <c r="N48" s="23"/>
      <c r="O48" s="107"/>
      <c r="P48" s="22"/>
      <c r="Q48" s="20"/>
      <c r="R48" s="21"/>
      <c r="S48" s="22"/>
      <c r="T48" s="23"/>
      <c r="U48" s="24"/>
      <c r="V48" s="22"/>
      <c r="W48" s="22"/>
      <c r="X48" s="39"/>
      <c r="AA48" s="23"/>
    </row>
    <row r="49" spans="2:42" ht="12.75" customHeight="1">
      <c r="B49" s="22"/>
      <c r="C49" s="22"/>
      <c r="D49" s="20"/>
      <c r="E49" s="21"/>
      <c r="F49" s="22"/>
      <c r="G49" s="23"/>
      <c r="H49" s="24"/>
      <c r="I49" s="40"/>
      <c r="J49" s="37"/>
      <c r="K49" s="22"/>
      <c r="L49" s="21"/>
      <c r="M49" s="22"/>
      <c r="N49" s="23"/>
      <c r="O49" s="107"/>
      <c r="P49" s="22"/>
      <c r="Q49" s="20"/>
      <c r="R49" s="21"/>
      <c r="S49" s="22"/>
      <c r="T49" s="23"/>
      <c r="U49" s="24"/>
      <c r="V49" s="22"/>
      <c r="W49" s="22"/>
      <c r="X49" s="20"/>
      <c r="Y49" s="21"/>
      <c r="Z49" s="22"/>
      <c r="AA49" s="23"/>
    </row>
    <row r="50" spans="2:42" ht="12.75" customHeight="1">
      <c r="B50" s="22"/>
      <c r="C50" s="22"/>
      <c r="D50" s="20"/>
      <c r="E50" s="21"/>
      <c r="F50" s="22"/>
      <c r="G50" s="23"/>
      <c r="H50" s="24"/>
      <c r="I50" s="22"/>
      <c r="J50" s="37"/>
      <c r="K50" s="22"/>
      <c r="L50" s="21"/>
      <c r="M50" s="38"/>
      <c r="N50" s="23"/>
      <c r="O50" s="107"/>
      <c r="P50" s="22"/>
      <c r="Q50" s="20"/>
      <c r="R50" s="21"/>
      <c r="S50" s="22"/>
      <c r="T50" s="23"/>
      <c r="U50" s="24"/>
      <c r="V50" s="22"/>
      <c r="W50" s="22"/>
      <c r="X50" s="20"/>
      <c r="Y50" s="21"/>
      <c r="Z50" s="22"/>
      <c r="AA50" s="23"/>
    </row>
    <row r="51" spans="2:42" ht="12.75" customHeight="1">
      <c r="B51" s="22"/>
      <c r="C51" s="22"/>
      <c r="D51" s="20"/>
      <c r="E51" s="21"/>
      <c r="F51" s="22"/>
      <c r="G51" s="23"/>
      <c r="H51" s="24"/>
      <c r="I51" s="22"/>
      <c r="J51" s="37"/>
      <c r="K51" s="22"/>
      <c r="L51" s="21"/>
      <c r="M51" s="22"/>
      <c r="N51" s="23"/>
      <c r="O51" s="107"/>
      <c r="P51" s="22"/>
      <c r="Q51" s="20"/>
      <c r="R51" s="21"/>
      <c r="S51" s="22"/>
      <c r="T51" s="23"/>
      <c r="U51" s="24"/>
      <c r="V51" s="22"/>
      <c r="W51" s="22"/>
      <c r="X51" s="20"/>
      <c r="Y51" s="21"/>
      <c r="Z51" s="40"/>
      <c r="AA51" s="23"/>
      <c r="AP51" s="21"/>
    </row>
    <row r="52" spans="2:42" ht="12.75" customHeight="1">
      <c r="B52" s="22"/>
      <c r="C52" s="22"/>
      <c r="D52" s="20"/>
      <c r="E52" s="21"/>
      <c r="F52" s="22"/>
      <c r="H52" s="24"/>
      <c r="I52" s="22"/>
      <c r="J52" s="37"/>
      <c r="K52" s="22"/>
      <c r="L52" s="21"/>
      <c r="M52" s="22"/>
      <c r="N52" s="23"/>
      <c r="O52" s="107"/>
      <c r="P52" s="22"/>
      <c r="Q52" s="20"/>
      <c r="R52" s="21"/>
      <c r="S52" s="22"/>
      <c r="T52" s="23"/>
      <c r="U52" s="24"/>
      <c r="V52" s="22"/>
      <c r="W52" s="22"/>
      <c r="X52" s="20"/>
      <c r="Y52" s="21"/>
      <c r="Z52" s="22"/>
      <c r="AA52" s="23"/>
      <c r="AP52" s="21"/>
    </row>
    <row r="53" spans="2:42" ht="12.75" customHeight="1">
      <c r="B53" s="110"/>
      <c r="D53" s="20"/>
      <c r="E53" s="21"/>
      <c r="F53" s="22"/>
      <c r="G53" s="23"/>
      <c r="H53" s="24"/>
      <c r="I53" s="22"/>
      <c r="J53" s="22"/>
      <c r="K53" s="20"/>
      <c r="L53" s="21"/>
      <c r="M53" s="22"/>
      <c r="N53" s="23"/>
      <c r="O53" s="107"/>
      <c r="P53" s="22"/>
      <c r="Q53" s="20"/>
      <c r="R53" s="21"/>
      <c r="S53" s="22"/>
      <c r="T53" s="23"/>
      <c r="U53" s="24"/>
      <c r="V53" s="22"/>
      <c r="W53" s="22"/>
      <c r="X53" s="20"/>
      <c r="Y53" s="21"/>
      <c r="Z53" s="22"/>
      <c r="AA53" s="23"/>
      <c r="AP53" s="21"/>
    </row>
    <row r="54" spans="2:42" ht="12.75" customHeight="1">
      <c r="B54" s="22"/>
      <c r="C54" s="22"/>
      <c r="D54" s="20"/>
      <c r="E54" s="21"/>
      <c r="F54" s="22"/>
      <c r="H54" s="24"/>
      <c r="I54" s="38"/>
      <c r="J54" s="22"/>
      <c r="K54" s="20"/>
      <c r="L54" s="21"/>
      <c r="M54" s="22"/>
      <c r="N54" s="23"/>
      <c r="O54" s="107"/>
      <c r="P54" s="22"/>
      <c r="Q54" s="20"/>
      <c r="R54" s="21"/>
      <c r="S54" s="22"/>
      <c r="T54" s="23"/>
      <c r="U54" s="24"/>
      <c r="V54" s="22"/>
      <c r="W54" s="22"/>
      <c r="X54" s="20"/>
      <c r="Y54" s="21"/>
      <c r="Z54" s="22"/>
      <c r="AA54" s="23"/>
      <c r="AP54" s="21"/>
    </row>
    <row r="55" spans="2:42" ht="12.75" customHeight="1">
      <c r="B55" s="38"/>
      <c r="C55" s="22"/>
      <c r="D55" s="20"/>
      <c r="E55" s="21"/>
      <c r="F55" s="22"/>
      <c r="G55" s="23"/>
      <c r="H55" s="24"/>
      <c r="I55" s="38"/>
      <c r="J55" s="22"/>
      <c r="K55" s="20"/>
      <c r="L55" s="21"/>
      <c r="M55" s="22"/>
      <c r="N55" s="23"/>
      <c r="O55" s="107"/>
      <c r="P55" s="22"/>
      <c r="Q55" s="20"/>
      <c r="R55" s="21"/>
      <c r="S55" s="40"/>
      <c r="T55" s="23"/>
      <c r="U55" s="24"/>
      <c r="V55" s="22"/>
      <c r="W55" s="22"/>
      <c r="X55" s="20"/>
      <c r="Y55" s="21"/>
      <c r="Z55" s="22"/>
      <c r="AA55" s="23"/>
      <c r="AP55" s="21"/>
    </row>
    <row r="56" spans="2:42" ht="12.75" customHeight="1">
      <c r="B56" s="22"/>
      <c r="C56" s="22"/>
      <c r="D56" s="20"/>
      <c r="E56" s="21"/>
      <c r="F56" s="22"/>
      <c r="H56" s="24"/>
      <c r="I56" s="22"/>
      <c r="J56" s="37"/>
      <c r="K56" s="22"/>
      <c r="L56" s="21"/>
      <c r="M56" s="22"/>
      <c r="N56" s="23"/>
      <c r="O56" s="107"/>
      <c r="P56" s="22"/>
      <c r="Q56" s="20"/>
      <c r="R56" s="21"/>
      <c r="S56" s="40"/>
      <c r="T56" s="23"/>
      <c r="U56" s="24"/>
      <c r="V56" s="22"/>
      <c r="W56" s="22"/>
      <c r="X56" s="20"/>
      <c r="Y56" s="21"/>
      <c r="Z56" s="22"/>
      <c r="AA56" s="23"/>
      <c r="AP56" s="21"/>
    </row>
    <row r="57" spans="2:42" ht="12.75" customHeight="1">
      <c r="B57" s="22"/>
      <c r="C57" s="22"/>
      <c r="D57" s="20"/>
      <c r="E57" s="21"/>
      <c r="F57" s="22"/>
      <c r="G57" s="23"/>
      <c r="H57" s="24"/>
      <c r="I57" s="22"/>
      <c r="J57" s="37"/>
      <c r="K57" s="22"/>
      <c r="L57" s="21"/>
      <c r="M57" s="22"/>
      <c r="N57" s="23"/>
      <c r="O57" s="107"/>
      <c r="P57" s="22"/>
      <c r="Q57" s="20"/>
      <c r="R57" s="21"/>
      <c r="S57" s="22"/>
      <c r="T57" s="23"/>
      <c r="U57" s="24"/>
      <c r="V57" s="22"/>
      <c r="W57" s="22"/>
      <c r="X57" s="20"/>
      <c r="Y57" s="21"/>
      <c r="Z57" s="22"/>
      <c r="AA57" s="23"/>
      <c r="AP57" s="21"/>
    </row>
    <row r="58" spans="2:42" ht="6.75" customHeight="1" thickBot="1">
      <c r="B58" s="28"/>
      <c r="C58" s="78"/>
      <c r="D58" s="28"/>
      <c r="E58" s="29"/>
      <c r="F58" s="28"/>
      <c r="G58" s="43"/>
      <c r="H58" s="128"/>
      <c r="I58" s="28"/>
      <c r="J58" s="78"/>
      <c r="K58" s="28"/>
      <c r="L58" s="29"/>
      <c r="M58" s="28"/>
      <c r="N58" s="30"/>
      <c r="O58" s="108"/>
      <c r="P58" s="28"/>
      <c r="Q58" s="42"/>
      <c r="R58" s="29"/>
      <c r="S58" s="28"/>
      <c r="T58" s="43"/>
      <c r="U58" s="45"/>
      <c r="V58" s="28"/>
      <c r="W58" s="28"/>
      <c r="X58" s="44"/>
      <c r="Y58" s="29"/>
      <c r="Z58" s="29"/>
      <c r="AA58" s="30"/>
      <c r="AP58" s="21"/>
    </row>
    <row r="59" spans="2:42" ht="15" customHeight="1">
      <c r="B59" s="26" t="s">
        <v>188</v>
      </c>
      <c r="C59" s="21"/>
      <c r="D59" s="21"/>
      <c r="E59" s="21"/>
      <c r="F59" s="21"/>
      <c r="AP59" s="21"/>
    </row>
    <row r="60" spans="2:42" ht="12" customHeight="1">
      <c r="AP60" s="21"/>
    </row>
    <row r="61" spans="2:42" ht="12" customHeight="1">
      <c r="AP61" s="21"/>
    </row>
    <row r="62" spans="2:42" ht="12" customHeight="1">
      <c r="AP62" s="21"/>
    </row>
    <row r="63" spans="2:42" ht="13.5" customHeight="1">
      <c r="I63" s="106"/>
      <c r="J63" s="106"/>
      <c r="K63" s="106"/>
      <c r="L63" s="106"/>
      <c r="M63" s="106"/>
      <c r="N63" s="106"/>
      <c r="O63" s="106"/>
      <c r="P63" s="192"/>
      <c r="AP63" s="21"/>
    </row>
  </sheetData>
  <mergeCells count="6">
    <mergeCell ref="K2:Q2"/>
    <mergeCell ref="X4:Z4"/>
    <mergeCell ref="B3:E3"/>
    <mergeCell ref="D4:F4"/>
    <mergeCell ref="K4:M4"/>
    <mergeCell ref="Q4:S4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8" fitToHeight="2" orientation="landscape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B1:U62"/>
  <sheetViews>
    <sheetView showGridLines="0" view="pageBreakPreview" zoomScale="110" zoomScaleNormal="100" zoomScaleSheetLayoutView="110" workbookViewId="0"/>
  </sheetViews>
  <sheetFormatPr defaultRowHeight="12.75"/>
  <cols>
    <col min="1" max="1" width="4.625" style="26" customWidth="1"/>
    <col min="2" max="2" width="2.625" style="26" customWidth="1"/>
    <col min="3" max="3" width="16" style="26" customWidth="1"/>
    <col min="4" max="4" width="0.875" style="26" customWidth="1"/>
    <col min="5" max="5" width="13.25" style="26" customWidth="1"/>
    <col min="6" max="6" width="6.625" style="26" customWidth="1"/>
    <col min="7" max="7" width="13.25" style="26" customWidth="1"/>
    <col min="8" max="8" width="7.125" style="26" customWidth="1"/>
    <col min="9" max="9" width="14.75" style="26" customWidth="1"/>
    <col min="10" max="10" width="13.375" style="26" customWidth="1"/>
    <col min="11" max="11" width="6.625" style="26" customWidth="1"/>
    <col min="12" max="12" width="13.375" style="26" customWidth="1"/>
    <col min="13" max="13" width="6.625" style="26" customWidth="1"/>
    <col min="14" max="14" width="13.375" style="26" customWidth="1"/>
    <col min="15" max="16" width="11.625" style="26" customWidth="1"/>
    <col min="17" max="17" width="10.625" style="26" customWidth="1"/>
    <col min="18" max="18" width="2.625" style="26" customWidth="1"/>
    <col min="19" max="19" width="11.125" style="26" customWidth="1"/>
    <col min="20" max="20" width="2.375" style="26" customWidth="1"/>
    <col min="21" max="16384" width="9" style="26"/>
  </cols>
  <sheetData>
    <row r="1" spans="2:21" ht="13.5" customHeight="1"/>
    <row r="2" spans="2:21" ht="18" customHeight="1">
      <c r="F2" s="106"/>
      <c r="G2" s="106"/>
      <c r="H2" s="70" t="s">
        <v>317</v>
      </c>
      <c r="I2" s="283" t="s">
        <v>332</v>
      </c>
      <c r="J2" s="283"/>
      <c r="K2" s="283"/>
      <c r="L2" s="283"/>
      <c r="M2" s="283"/>
    </row>
    <row r="3" spans="2:21" ht="18" customHeight="1" thickBot="1">
      <c r="C3" s="26" t="s">
        <v>166</v>
      </c>
    </row>
    <row r="4" spans="2:21" ht="18" customHeight="1">
      <c r="B4" s="305" t="s">
        <v>167</v>
      </c>
      <c r="C4" s="305"/>
      <c r="D4" s="63"/>
      <c r="E4" s="280" t="s">
        <v>479</v>
      </c>
      <c r="F4" s="281"/>
      <c r="G4" s="281"/>
      <c r="H4" s="281"/>
      <c r="I4" s="307"/>
      <c r="J4" s="280" t="s">
        <v>412</v>
      </c>
      <c r="K4" s="281"/>
      <c r="L4" s="281"/>
      <c r="M4" s="281"/>
      <c r="N4" s="307"/>
      <c r="O4" s="48" t="s">
        <v>168</v>
      </c>
      <c r="P4" s="48" t="s">
        <v>169</v>
      </c>
      <c r="Q4" s="310" t="s">
        <v>170</v>
      </c>
      <c r="R4" s="311"/>
      <c r="S4" s="48" t="s">
        <v>171</v>
      </c>
      <c r="T4" s="21"/>
    </row>
    <row r="5" spans="2:21" ht="18" customHeight="1">
      <c r="B5" s="268"/>
      <c r="C5" s="268"/>
      <c r="D5" s="64"/>
      <c r="E5" s="308" t="s">
        <v>172</v>
      </c>
      <c r="F5" s="309"/>
      <c r="G5" s="308" t="s">
        <v>173</v>
      </c>
      <c r="H5" s="309"/>
      <c r="I5" s="122" t="s">
        <v>174</v>
      </c>
      <c r="J5" s="308" t="s">
        <v>172</v>
      </c>
      <c r="K5" s="309"/>
      <c r="L5" s="308" t="s">
        <v>173</v>
      </c>
      <c r="M5" s="309"/>
      <c r="N5" s="122" t="s">
        <v>174</v>
      </c>
      <c r="O5" s="50" t="s">
        <v>175</v>
      </c>
      <c r="P5" s="50" t="s">
        <v>176</v>
      </c>
      <c r="Q5" s="312" t="s">
        <v>177</v>
      </c>
      <c r="R5" s="277"/>
      <c r="S5" s="50"/>
      <c r="T5" s="21"/>
    </row>
    <row r="6" spans="2:21" ht="18" customHeight="1">
      <c r="B6" s="306"/>
      <c r="C6" s="306"/>
      <c r="D6" s="65"/>
      <c r="E6" s="123" t="s">
        <v>178</v>
      </c>
      <c r="F6" s="132" t="s">
        <v>179</v>
      </c>
      <c r="G6" s="131" t="s">
        <v>180</v>
      </c>
      <c r="H6" s="132" t="s">
        <v>179</v>
      </c>
      <c r="I6" s="131" t="s">
        <v>181</v>
      </c>
      <c r="J6" s="123" t="s">
        <v>469</v>
      </c>
      <c r="K6" s="132" t="s">
        <v>179</v>
      </c>
      <c r="L6" s="131" t="s">
        <v>470</v>
      </c>
      <c r="M6" s="132" t="s">
        <v>179</v>
      </c>
      <c r="N6" s="131" t="s">
        <v>471</v>
      </c>
      <c r="O6" s="53" t="s">
        <v>182</v>
      </c>
      <c r="P6" s="53" t="s">
        <v>182</v>
      </c>
      <c r="Q6" s="313" t="s">
        <v>182</v>
      </c>
      <c r="R6" s="265"/>
      <c r="S6" s="51" t="s">
        <v>183</v>
      </c>
      <c r="T6" s="21"/>
    </row>
    <row r="7" spans="2:21" s="69" customFormat="1" ht="15.95" customHeight="1">
      <c r="B7" s="74" t="s">
        <v>236</v>
      </c>
      <c r="C7" s="74"/>
      <c r="E7" s="75">
        <f>SUM(E9:E61)</f>
        <v>623335420</v>
      </c>
      <c r="F7" s="76">
        <v>100</v>
      </c>
      <c r="G7" s="76">
        <f>SUM(G9:G61)</f>
        <v>102153338</v>
      </c>
      <c r="H7" s="76">
        <f>SUM(H9:H61)</f>
        <v>100.00000000000001</v>
      </c>
      <c r="I7" s="76">
        <f>SUM(I9:I61)</f>
        <v>725488758</v>
      </c>
      <c r="J7" s="75">
        <f>SUM(J9:J61)</f>
        <v>624107125</v>
      </c>
      <c r="K7" s="76">
        <v>100</v>
      </c>
      <c r="L7" s="76">
        <f>SUM(L9:L61)</f>
        <v>86324041</v>
      </c>
      <c r="M7" s="76">
        <f>SUM(M9:M61)</f>
        <v>100</v>
      </c>
      <c r="N7" s="76">
        <f>SUM(N9:N61)</f>
        <v>710431166</v>
      </c>
      <c r="O7" s="77">
        <f>E7/J7*100</f>
        <v>99.876350554402009</v>
      </c>
      <c r="P7" s="77">
        <f>G7/L7*100</f>
        <v>118.3370667274485</v>
      </c>
      <c r="Q7" s="77">
        <f>I7/N7*100</f>
        <v>102.11950048373863</v>
      </c>
      <c r="R7" s="77"/>
      <c r="S7" s="67" t="s">
        <v>237</v>
      </c>
    </row>
    <row r="8" spans="2:21" ht="12" customHeight="1">
      <c r="B8" s="21"/>
      <c r="C8" s="21"/>
      <c r="E8" s="99"/>
      <c r="F8" s="124"/>
      <c r="G8" s="94"/>
      <c r="H8" s="124"/>
      <c r="I8" s="94"/>
      <c r="J8" s="99"/>
      <c r="K8" s="124"/>
      <c r="L8" s="94"/>
      <c r="M8" s="124"/>
      <c r="N8" s="94"/>
      <c r="O8" s="54"/>
      <c r="P8" s="54"/>
      <c r="Q8" s="54"/>
      <c r="R8" s="54"/>
      <c r="S8" s="49"/>
      <c r="U8" s="56"/>
    </row>
    <row r="9" spans="2:21" ht="14.1" customHeight="1">
      <c r="B9" s="21"/>
      <c r="C9" s="22" t="s">
        <v>32</v>
      </c>
      <c r="E9" s="60">
        <v>45728153</v>
      </c>
      <c r="F9" s="54">
        <f>E9/$E$7*100</f>
        <v>7.3360427681135141</v>
      </c>
      <c r="G9" s="68">
        <v>0</v>
      </c>
      <c r="H9" s="116">
        <f>G9/$G$7*100</f>
        <v>0</v>
      </c>
      <c r="I9" s="62">
        <f>E9+G9</f>
        <v>45728153</v>
      </c>
      <c r="J9" s="60">
        <v>25505308</v>
      </c>
      <c r="K9" s="54">
        <f>J9/$J$7*100</f>
        <v>4.0866875217936345</v>
      </c>
      <c r="L9" s="116">
        <v>0</v>
      </c>
      <c r="M9" s="116">
        <v>0</v>
      </c>
      <c r="N9" s="62">
        <f>J9+L9</f>
        <v>25505308</v>
      </c>
      <c r="O9" s="47">
        <f>IF(E9&gt;0,IF(J9&gt;0,E9/J9*100,"－  "),"－  ")</f>
        <v>179.2887700081881</v>
      </c>
      <c r="P9" s="47" t="str">
        <f>IF(G9&gt;0,IF(L9&gt;0,G9/L9*100,"－  "),"－  ")</f>
        <v xml:space="preserve">－  </v>
      </c>
      <c r="Q9" s="54">
        <f>I9/N9*100</f>
        <v>179.2887700081881</v>
      </c>
      <c r="R9" s="54"/>
      <c r="S9" s="157" t="str">
        <f>C9</f>
        <v>カナダ</v>
      </c>
    </row>
    <row r="10" spans="2:21" ht="14.1" customHeight="1">
      <c r="B10" s="21"/>
      <c r="C10" s="22" t="s">
        <v>467</v>
      </c>
      <c r="E10" s="60">
        <v>184961198</v>
      </c>
      <c r="F10" s="54">
        <f t="shared" ref="F10:F61" si="0">E10/$E$7*100</f>
        <v>29.67282013269838</v>
      </c>
      <c r="G10" s="68">
        <v>5861291</v>
      </c>
      <c r="H10" s="116">
        <f t="shared" ref="H10:H61" si="1">G10/$G$7*100</f>
        <v>5.7377381050436158</v>
      </c>
      <c r="I10" s="62">
        <f t="shared" ref="I10:I61" si="2">E10+G10</f>
        <v>190822489</v>
      </c>
      <c r="J10" s="60">
        <v>158857761</v>
      </c>
      <c r="K10" s="54">
        <f>J10/$J$7*100</f>
        <v>25.453604779788407</v>
      </c>
      <c r="L10" s="68">
        <v>5827243</v>
      </c>
      <c r="M10" s="54">
        <f>L10/$L$7*100</f>
        <v>6.7504288868960618</v>
      </c>
      <c r="N10" s="62">
        <f t="shared" ref="N10:N61" si="3">J10+L10</f>
        <v>164685004</v>
      </c>
      <c r="O10" s="47">
        <f t="shared" ref="O10:O61" si="4">IF(E10&gt;0,IF(J10&gt;0,E10/J10*100,"－  "),"－  ")</f>
        <v>116.43195575443117</v>
      </c>
      <c r="P10" s="47">
        <f t="shared" ref="P10:P58" si="5">IF(G10&gt;0,IF(L10&gt;0,G10/L10*100,"－  "),"－  ")</f>
        <v>100.58429003218158</v>
      </c>
      <c r="Q10" s="54">
        <f t="shared" ref="Q10:Q49" si="6">I10/N10*100</f>
        <v>115.87119917730944</v>
      </c>
      <c r="R10" s="54"/>
      <c r="S10" s="158" t="str">
        <f t="shared" ref="S10:S58" si="7">C10</f>
        <v>アメリカ合衆国</v>
      </c>
    </row>
    <row r="11" spans="2:21" ht="14.1" customHeight="1">
      <c r="B11" s="21"/>
      <c r="C11" s="22" t="s">
        <v>34</v>
      </c>
      <c r="E11" s="60">
        <v>35699340</v>
      </c>
      <c r="F11" s="54">
        <f t="shared" si="0"/>
        <v>5.7271476727569892</v>
      </c>
      <c r="G11" s="68">
        <v>9393123</v>
      </c>
      <c r="H11" s="116">
        <f t="shared" si="1"/>
        <v>9.1951209660911921</v>
      </c>
      <c r="I11" s="62">
        <f t="shared" si="2"/>
        <v>45092463</v>
      </c>
      <c r="J11" s="60">
        <v>54219261</v>
      </c>
      <c r="K11" s="54">
        <f>J11/$J$7*100</f>
        <v>8.6874927120884884</v>
      </c>
      <c r="L11" s="68">
        <v>7849798</v>
      </c>
      <c r="M11" s="54">
        <f>L11/$L$7*100</f>
        <v>9.0934088685676802</v>
      </c>
      <c r="N11" s="62">
        <f t="shared" si="3"/>
        <v>62069059</v>
      </c>
      <c r="O11" s="47">
        <f t="shared" si="4"/>
        <v>65.842542560659396</v>
      </c>
      <c r="P11" s="47">
        <f t="shared" si="5"/>
        <v>119.66069700137507</v>
      </c>
      <c r="Q11" s="54">
        <f t="shared" si="6"/>
        <v>72.648858749413293</v>
      </c>
      <c r="R11" s="54"/>
      <c r="S11" s="157" t="str">
        <f t="shared" si="7"/>
        <v>メキシコ</v>
      </c>
    </row>
    <row r="12" spans="2:21" ht="14.1" customHeight="1">
      <c r="B12" s="21"/>
      <c r="C12" s="22" t="s">
        <v>328</v>
      </c>
      <c r="E12" s="60">
        <v>1383867</v>
      </c>
      <c r="F12" s="54">
        <f t="shared" si="0"/>
        <v>0.22201000546383198</v>
      </c>
      <c r="G12" s="68">
        <v>0</v>
      </c>
      <c r="H12" s="116">
        <f t="shared" si="1"/>
        <v>0</v>
      </c>
      <c r="I12" s="62">
        <f t="shared" si="2"/>
        <v>1383867</v>
      </c>
      <c r="J12" s="118">
        <v>2136766</v>
      </c>
      <c r="K12" s="54">
        <f>J12/$J$7*100</f>
        <v>0.34237167217086328</v>
      </c>
      <c r="L12" s="68">
        <v>0</v>
      </c>
      <c r="M12" s="116">
        <v>0</v>
      </c>
      <c r="N12" s="62">
        <f t="shared" si="3"/>
        <v>2136766</v>
      </c>
      <c r="O12" s="47">
        <f t="shared" si="4"/>
        <v>64.764555407564515</v>
      </c>
      <c r="P12" s="47" t="str">
        <f t="shared" si="5"/>
        <v xml:space="preserve">－  </v>
      </c>
      <c r="Q12" s="54">
        <f t="shared" si="6"/>
        <v>64.764555407564515</v>
      </c>
      <c r="R12" s="54"/>
      <c r="S12" s="157" t="str">
        <f t="shared" si="7"/>
        <v>コロンビア</v>
      </c>
    </row>
    <row r="13" spans="2:21" ht="14.1" customHeight="1">
      <c r="B13" s="21"/>
      <c r="C13" s="22" t="s">
        <v>35</v>
      </c>
      <c r="E13" s="232">
        <v>0</v>
      </c>
      <c r="F13" s="156">
        <f t="shared" si="0"/>
        <v>0</v>
      </c>
      <c r="G13" s="68">
        <v>3450473</v>
      </c>
      <c r="H13" s="116">
        <f t="shared" si="1"/>
        <v>3.3777388654690856</v>
      </c>
      <c r="I13" s="62">
        <f t="shared" si="2"/>
        <v>3450473</v>
      </c>
      <c r="J13" s="118">
        <v>0</v>
      </c>
      <c r="K13" s="116">
        <v>0</v>
      </c>
      <c r="L13" s="68">
        <v>3416992</v>
      </c>
      <c r="M13" s="54">
        <f>L13/$L$7*100</f>
        <v>3.9583318394466729</v>
      </c>
      <c r="N13" s="62">
        <f t="shared" si="3"/>
        <v>3416992</v>
      </c>
      <c r="O13" s="47" t="str">
        <f t="shared" si="4"/>
        <v xml:space="preserve">－  </v>
      </c>
      <c r="P13" s="47">
        <f t="shared" si="5"/>
        <v>100.97983840758187</v>
      </c>
      <c r="Q13" s="54">
        <f t="shared" si="6"/>
        <v>100.97983840758187</v>
      </c>
      <c r="R13" s="54"/>
      <c r="S13" s="157" t="str">
        <f t="shared" si="7"/>
        <v>ブラジル</v>
      </c>
    </row>
    <row r="14" spans="2:21" ht="14.1" customHeight="1">
      <c r="B14" s="21"/>
      <c r="C14" s="22" t="s">
        <v>213</v>
      </c>
      <c r="E14" s="60">
        <v>8720639</v>
      </c>
      <c r="F14" s="54">
        <f t="shared" si="0"/>
        <v>1.3990283112742092</v>
      </c>
      <c r="G14" s="68">
        <v>0</v>
      </c>
      <c r="H14" s="116">
        <f t="shared" si="1"/>
        <v>0</v>
      </c>
      <c r="I14" s="62">
        <f t="shared" si="2"/>
        <v>8720639</v>
      </c>
      <c r="J14" s="60">
        <v>19626543</v>
      </c>
      <c r="K14" s="54">
        <f>J14/$J$7*100</f>
        <v>3.144739454785106</v>
      </c>
      <c r="L14" s="68">
        <v>0</v>
      </c>
      <c r="M14" s="116">
        <v>0</v>
      </c>
      <c r="N14" s="62">
        <f t="shared" si="3"/>
        <v>19626543</v>
      </c>
      <c r="O14" s="47">
        <f t="shared" si="4"/>
        <v>44.432883569969505</v>
      </c>
      <c r="P14" s="47" t="str">
        <f t="shared" si="5"/>
        <v xml:space="preserve">－  </v>
      </c>
      <c r="Q14" s="54">
        <f>I14/N14*100</f>
        <v>44.432883569969505</v>
      </c>
      <c r="R14" s="54"/>
      <c r="S14" s="157" t="str">
        <f t="shared" si="7"/>
        <v>チリ</v>
      </c>
    </row>
    <row r="15" spans="2:21" ht="14.1" customHeight="1">
      <c r="B15" s="21"/>
      <c r="C15" s="22" t="s">
        <v>476</v>
      </c>
      <c r="E15" s="60">
        <v>257518</v>
      </c>
      <c r="F15" s="54">
        <f t="shared" si="0"/>
        <v>4.1312909829510407E-2</v>
      </c>
      <c r="G15" s="68">
        <v>0</v>
      </c>
      <c r="H15" s="116">
        <f t="shared" si="1"/>
        <v>0</v>
      </c>
      <c r="I15" s="62">
        <f t="shared" si="2"/>
        <v>257518</v>
      </c>
      <c r="J15" s="60">
        <v>186425</v>
      </c>
      <c r="K15" s="54">
        <f t="shared" ref="K15:K28" si="8">J15/$J$7*100</f>
        <v>2.9870673243796084E-2</v>
      </c>
      <c r="L15" s="68">
        <v>824382</v>
      </c>
      <c r="M15" s="54">
        <f>L15/$L$7*100</f>
        <v>0.95498541362307177</v>
      </c>
      <c r="N15" s="62">
        <f t="shared" si="3"/>
        <v>1010807</v>
      </c>
      <c r="O15" s="47">
        <f t="shared" si="4"/>
        <v>138.13490679898081</v>
      </c>
      <c r="P15" s="47" t="str">
        <f t="shared" si="5"/>
        <v xml:space="preserve">－  </v>
      </c>
      <c r="Q15" s="54">
        <f>I15/N15*100</f>
        <v>25.476475726820251</v>
      </c>
      <c r="R15" s="54"/>
      <c r="S15" s="157" t="str">
        <f t="shared" si="7"/>
        <v>グアテマラ</v>
      </c>
    </row>
    <row r="16" spans="2:21" ht="14.1" customHeight="1">
      <c r="B16" s="21"/>
      <c r="C16" s="22" t="s">
        <v>46</v>
      </c>
      <c r="E16" s="149">
        <v>2971490</v>
      </c>
      <c r="F16" s="54">
        <f t="shared" si="0"/>
        <v>0.47670802984370764</v>
      </c>
      <c r="G16" s="68">
        <v>0</v>
      </c>
      <c r="H16" s="116">
        <f t="shared" si="1"/>
        <v>0</v>
      </c>
      <c r="I16" s="62">
        <f t="shared" si="2"/>
        <v>2971490</v>
      </c>
      <c r="J16" s="149">
        <v>3956721</v>
      </c>
      <c r="K16" s="54">
        <f t="shared" si="8"/>
        <v>0.63398106534995902</v>
      </c>
      <c r="L16" s="116">
        <v>0</v>
      </c>
      <c r="M16" s="116">
        <v>0</v>
      </c>
      <c r="N16" s="62">
        <f t="shared" si="3"/>
        <v>3956721</v>
      </c>
      <c r="O16" s="47">
        <f t="shared" si="4"/>
        <v>75.099811182036845</v>
      </c>
      <c r="P16" s="47" t="str">
        <f t="shared" si="5"/>
        <v xml:space="preserve">－  </v>
      </c>
      <c r="Q16" s="54">
        <f t="shared" si="6"/>
        <v>75.099811182036845</v>
      </c>
      <c r="R16" s="54"/>
      <c r="S16" s="165" t="str">
        <f t="shared" si="7"/>
        <v>スウェーデン</v>
      </c>
    </row>
    <row r="17" spans="2:19" ht="14.1" customHeight="1">
      <c r="B17" s="21"/>
      <c r="C17" s="22" t="s">
        <v>36</v>
      </c>
      <c r="E17" s="60">
        <v>3253625</v>
      </c>
      <c r="F17" s="54">
        <f t="shared" si="0"/>
        <v>0.52197017778967225</v>
      </c>
      <c r="G17" s="68">
        <v>0</v>
      </c>
      <c r="H17" s="116">
        <f t="shared" si="1"/>
        <v>0</v>
      </c>
      <c r="I17" s="62">
        <f t="shared" si="2"/>
        <v>3253625</v>
      </c>
      <c r="J17" s="60">
        <v>3073137</v>
      </c>
      <c r="K17" s="54">
        <f t="shared" si="8"/>
        <v>0.49240537031202775</v>
      </c>
      <c r="L17" s="116">
        <v>0</v>
      </c>
      <c r="M17" s="116">
        <v>0</v>
      </c>
      <c r="N17" s="62">
        <f t="shared" si="3"/>
        <v>3073137</v>
      </c>
      <c r="O17" s="47">
        <f t="shared" si="4"/>
        <v>105.87308668634037</v>
      </c>
      <c r="P17" s="47" t="str">
        <f t="shared" si="5"/>
        <v xml:space="preserve">－  </v>
      </c>
      <c r="Q17" s="54">
        <f t="shared" si="6"/>
        <v>105.87308668634037</v>
      </c>
      <c r="R17" s="54"/>
      <c r="S17" s="157" t="str">
        <f t="shared" si="7"/>
        <v>デンマーク</v>
      </c>
    </row>
    <row r="18" spans="2:19" ht="14.1" customHeight="1">
      <c r="B18" s="21"/>
      <c r="C18" s="22" t="s">
        <v>37</v>
      </c>
      <c r="E18" s="60">
        <v>30127319</v>
      </c>
      <c r="F18" s="54">
        <f t="shared" si="0"/>
        <v>4.833243552885218</v>
      </c>
      <c r="G18" s="68">
        <v>0</v>
      </c>
      <c r="H18" s="116">
        <f>G18/$G$7*100</f>
        <v>0</v>
      </c>
      <c r="I18" s="62">
        <f t="shared" si="2"/>
        <v>30127319</v>
      </c>
      <c r="J18" s="60">
        <v>27202569</v>
      </c>
      <c r="K18" s="54">
        <f t="shared" si="8"/>
        <v>4.3586377899467177</v>
      </c>
      <c r="L18" s="68">
        <v>185472</v>
      </c>
      <c r="M18" s="54">
        <f>L18/$L$7*100</f>
        <v>0.2148555580246759</v>
      </c>
      <c r="N18" s="62">
        <f t="shared" si="3"/>
        <v>27388041</v>
      </c>
      <c r="O18" s="47">
        <f t="shared" si="4"/>
        <v>110.75174186673324</v>
      </c>
      <c r="P18" s="47" t="str">
        <f t="shared" si="5"/>
        <v xml:space="preserve">－  </v>
      </c>
      <c r="Q18" s="54">
        <f t="shared" si="6"/>
        <v>110.00173031725782</v>
      </c>
      <c r="R18" s="54"/>
      <c r="S18" s="157" t="str">
        <f t="shared" si="7"/>
        <v>イギリス</v>
      </c>
    </row>
    <row r="19" spans="2:19" ht="14.1" customHeight="1">
      <c r="B19" s="21"/>
      <c r="C19" s="22" t="s">
        <v>38</v>
      </c>
      <c r="E19" s="60">
        <v>1393261</v>
      </c>
      <c r="F19" s="54">
        <f t="shared" si="0"/>
        <v>0.22351705924235785</v>
      </c>
      <c r="G19" s="68">
        <v>0</v>
      </c>
      <c r="H19" s="116">
        <f t="shared" si="1"/>
        <v>0</v>
      </c>
      <c r="I19" s="62">
        <f t="shared" si="2"/>
        <v>1393261</v>
      </c>
      <c r="J19" s="60">
        <v>1092804</v>
      </c>
      <c r="K19" s="54">
        <f t="shared" si="8"/>
        <v>0.17509878612585941</v>
      </c>
      <c r="L19" s="116">
        <v>0</v>
      </c>
      <c r="M19" s="116">
        <v>0</v>
      </c>
      <c r="N19" s="62">
        <f t="shared" si="3"/>
        <v>1092804</v>
      </c>
      <c r="O19" s="47">
        <f t="shared" si="4"/>
        <v>127.49413435529154</v>
      </c>
      <c r="P19" s="47" t="str">
        <f t="shared" si="5"/>
        <v xml:space="preserve">－  </v>
      </c>
      <c r="Q19" s="54">
        <f t="shared" si="6"/>
        <v>127.49413435529154</v>
      </c>
      <c r="R19" s="54"/>
      <c r="S19" s="165" t="str">
        <f t="shared" si="7"/>
        <v>アイルランド</v>
      </c>
    </row>
    <row r="20" spans="2:19" ht="14.1" customHeight="1">
      <c r="B20" s="21"/>
      <c r="C20" s="22" t="s">
        <v>39</v>
      </c>
      <c r="E20" s="60">
        <v>5571576</v>
      </c>
      <c r="F20" s="54">
        <f t="shared" si="0"/>
        <v>0.89383272973642347</v>
      </c>
      <c r="G20" s="68">
        <v>0</v>
      </c>
      <c r="H20" s="116">
        <f t="shared" si="1"/>
        <v>0</v>
      </c>
      <c r="I20" s="62">
        <f t="shared" si="2"/>
        <v>5571576</v>
      </c>
      <c r="J20" s="60">
        <v>5281510</v>
      </c>
      <c r="K20" s="54">
        <f t="shared" si="8"/>
        <v>0.84625055354078837</v>
      </c>
      <c r="L20" s="68">
        <v>13687</v>
      </c>
      <c r="M20" s="54">
        <f>L20/$L$7*100</f>
        <v>1.5855374518438031E-2</v>
      </c>
      <c r="N20" s="62">
        <f t="shared" si="3"/>
        <v>5295197</v>
      </c>
      <c r="O20" s="47">
        <f t="shared" si="4"/>
        <v>105.49210358401291</v>
      </c>
      <c r="P20" s="47" t="str">
        <f t="shared" si="5"/>
        <v xml:space="preserve">－  </v>
      </c>
      <c r="Q20" s="54">
        <f t="shared" si="6"/>
        <v>105.21942809682056</v>
      </c>
      <c r="R20" s="54"/>
      <c r="S20" s="157" t="str">
        <f t="shared" si="7"/>
        <v>オランダ</v>
      </c>
    </row>
    <row r="21" spans="2:19" ht="14.1" customHeight="1">
      <c r="B21" s="21"/>
      <c r="C21" s="22" t="s">
        <v>40</v>
      </c>
      <c r="E21" s="60">
        <v>7128771</v>
      </c>
      <c r="F21" s="54">
        <f t="shared" si="0"/>
        <v>1.1436492731313104</v>
      </c>
      <c r="G21" s="68">
        <v>0</v>
      </c>
      <c r="H21" s="116">
        <f t="shared" si="1"/>
        <v>0</v>
      </c>
      <c r="I21" s="62">
        <f t="shared" si="2"/>
        <v>7128771</v>
      </c>
      <c r="J21" s="60">
        <v>6029218</v>
      </c>
      <c r="K21" s="54">
        <f t="shared" si="8"/>
        <v>0.9660549861532185</v>
      </c>
      <c r="L21" s="116">
        <v>0</v>
      </c>
      <c r="M21" s="116">
        <v>0</v>
      </c>
      <c r="N21" s="62">
        <f t="shared" si="3"/>
        <v>6029218</v>
      </c>
      <c r="O21" s="47">
        <f t="shared" si="4"/>
        <v>118.23707485780079</v>
      </c>
      <c r="P21" s="47" t="str">
        <f t="shared" si="5"/>
        <v xml:space="preserve">－  </v>
      </c>
      <c r="Q21" s="54">
        <f t="shared" si="6"/>
        <v>118.23707485780079</v>
      </c>
      <c r="R21" s="54"/>
      <c r="S21" s="157" t="str">
        <f t="shared" si="7"/>
        <v>ベルギー</v>
      </c>
    </row>
    <row r="22" spans="2:19" ht="14.1" customHeight="1">
      <c r="B22" s="21"/>
      <c r="C22" s="22" t="s">
        <v>41</v>
      </c>
      <c r="E22" s="60">
        <v>6498335</v>
      </c>
      <c r="F22" s="54">
        <f t="shared" si="0"/>
        <v>1.0425101464633599</v>
      </c>
      <c r="G22" s="62">
        <v>512740</v>
      </c>
      <c r="H22" s="116">
        <f t="shared" si="1"/>
        <v>0.50193171367537692</v>
      </c>
      <c r="I22" s="62">
        <f t="shared" si="2"/>
        <v>7011075</v>
      </c>
      <c r="J22" s="60">
        <v>8549678</v>
      </c>
      <c r="K22" s="54">
        <f t="shared" si="8"/>
        <v>1.3699055270359235</v>
      </c>
      <c r="L22" s="62">
        <v>449223</v>
      </c>
      <c r="M22" s="54">
        <f>L22/$L$7*100</f>
        <v>0.52039153264384375</v>
      </c>
      <c r="N22" s="62">
        <f t="shared" si="3"/>
        <v>8998901</v>
      </c>
      <c r="O22" s="47">
        <f t="shared" si="4"/>
        <v>76.006780606240369</v>
      </c>
      <c r="P22" s="47">
        <f t="shared" si="5"/>
        <v>114.13930275164006</v>
      </c>
      <c r="Q22" s="54">
        <f t="shared" si="6"/>
        <v>77.910347052378953</v>
      </c>
      <c r="R22" s="54"/>
      <c r="S22" s="157" t="str">
        <f t="shared" si="7"/>
        <v>フランス</v>
      </c>
    </row>
    <row r="23" spans="2:19" ht="14.1" customHeight="1">
      <c r="B23" s="21"/>
      <c r="C23" s="22" t="s">
        <v>42</v>
      </c>
      <c r="E23" s="60">
        <v>54826078</v>
      </c>
      <c r="F23" s="54">
        <f t="shared" si="0"/>
        <v>8.7955980425434515</v>
      </c>
      <c r="G23" s="62">
        <v>365074</v>
      </c>
      <c r="H23" s="116">
        <f t="shared" si="1"/>
        <v>0.3573784343689288</v>
      </c>
      <c r="I23" s="62">
        <f t="shared" si="2"/>
        <v>55191152</v>
      </c>
      <c r="J23" s="60">
        <v>44275301</v>
      </c>
      <c r="K23" s="54">
        <f t="shared" si="8"/>
        <v>7.0941829097048048</v>
      </c>
      <c r="L23" s="62">
        <v>6178291</v>
      </c>
      <c r="M23" s="54">
        <f>L23/$L$7*100</f>
        <v>7.1570919623653859</v>
      </c>
      <c r="N23" s="62">
        <f t="shared" si="3"/>
        <v>50453592</v>
      </c>
      <c r="O23" s="47">
        <f t="shared" si="4"/>
        <v>123.82993850228144</v>
      </c>
      <c r="P23" s="47">
        <f t="shared" si="5"/>
        <v>5.9089803312922617</v>
      </c>
      <c r="Q23" s="54">
        <f t="shared" si="6"/>
        <v>109.3899360029708</v>
      </c>
      <c r="R23" s="54"/>
      <c r="S23" s="157" t="str">
        <f t="shared" si="7"/>
        <v>ドイツ</v>
      </c>
    </row>
    <row r="24" spans="2:19" ht="14.1" customHeight="1">
      <c r="B24" s="21"/>
      <c r="C24" s="22" t="s">
        <v>329</v>
      </c>
      <c r="E24" s="60">
        <v>1371165</v>
      </c>
      <c r="F24" s="54">
        <f t="shared" si="0"/>
        <v>0.21997225827468619</v>
      </c>
      <c r="G24" s="68">
        <v>0</v>
      </c>
      <c r="H24" s="116">
        <f t="shared" si="1"/>
        <v>0</v>
      </c>
      <c r="I24" s="62">
        <f t="shared" si="2"/>
        <v>1371165</v>
      </c>
      <c r="J24" s="60">
        <v>1588824</v>
      </c>
      <c r="K24" s="54">
        <f t="shared" si="8"/>
        <v>0.25457552659729693</v>
      </c>
      <c r="L24" s="116">
        <v>0</v>
      </c>
      <c r="M24" s="116">
        <v>0</v>
      </c>
      <c r="N24" s="62">
        <f t="shared" si="3"/>
        <v>1588824</v>
      </c>
      <c r="O24" s="47">
        <f t="shared" si="4"/>
        <v>86.30062234709446</v>
      </c>
      <c r="P24" s="47" t="str">
        <f t="shared" si="5"/>
        <v xml:space="preserve">－  </v>
      </c>
      <c r="Q24" s="54">
        <f t="shared" si="6"/>
        <v>86.30062234709446</v>
      </c>
      <c r="R24" s="54"/>
      <c r="S24" s="157" t="str">
        <f t="shared" si="7"/>
        <v>ポルトガル</v>
      </c>
    </row>
    <row r="25" spans="2:19" ht="14.1" customHeight="1">
      <c r="B25" s="21"/>
      <c r="C25" s="22" t="s">
        <v>31</v>
      </c>
      <c r="E25" s="60">
        <v>17683217</v>
      </c>
      <c r="F25" s="54">
        <f t="shared" si="0"/>
        <v>2.8368702359317233</v>
      </c>
      <c r="G25" s="62">
        <v>906891</v>
      </c>
      <c r="H25" s="116">
        <f t="shared" si="1"/>
        <v>0.88777422035881004</v>
      </c>
      <c r="I25" s="62">
        <f t="shared" si="2"/>
        <v>18590108</v>
      </c>
      <c r="J25" s="60">
        <v>11878740</v>
      </c>
      <c r="K25" s="54">
        <f t="shared" si="8"/>
        <v>1.9033174793510008</v>
      </c>
      <c r="L25" s="62">
        <v>139328</v>
      </c>
      <c r="M25" s="54">
        <f>L25/$L$7*100</f>
        <v>0.16140115590742563</v>
      </c>
      <c r="N25" s="62">
        <f t="shared" si="3"/>
        <v>12018068</v>
      </c>
      <c r="O25" s="47">
        <f t="shared" si="4"/>
        <v>148.86441659637302</v>
      </c>
      <c r="P25" s="47">
        <f t="shared" si="5"/>
        <v>650.9036231051906</v>
      </c>
      <c r="Q25" s="54">
        <f t="shared" si="6"/>
        <v>154.68466312555395</v>
      </c>
      <c r="R25" s="54"/>
      <c r="S25" s="157" t="str">
        <f t="shared" si="7"/>
        <v>スペイン</v>
      </c>
    </row>
    <row r="26" spans="2:19" ht="14.1" customHeight="1">
      <c r="B26" s="21"/>
      <c r="C26" s="22" t="s">
        <v>43</v>
      </c>
      <c r="E26" s="60">
        <v>7976363</v>
      </c>
      <c r="F26" s="54">
        <f t="shared" si="0"/>
        <v>1.279626144139218</v>
      </c>
      <c r="G26" s="68">
        <v>0</v>
      </c>
      <c r="H26" s="116">
        <f t="shared" si="1"/>
        <v>0</v>
      </c>
      <c r="I26" s="62">
        <f t="shared" si="2"/>
        <v>7976363</v>
      </c>
      <c r="J26" s="60">
        <v>8788243</v>
      </c>
      <c r="K26" s="54">
        <f t="shared" si="8"/>
        <v>1.4081305352827049</v>
      </c>
      <c r="L26" s="62">
        <v>51156</v>
      </c>
      <c r="M26" s="54">
        <f>L26/$L$7*100</f>
        <v>5.9260432444305983E-2</v>
      </c>
      <c r="N26" s="62">
        <f t="shared" si="3"/>
        <v>8839399</v>
      </c>
      <c r="O26" s="47">
        <f t="shared" si="4"/>
        <v>90.761748394986355</v>
      </c>
      <c r="P26" s="47" t="str">
        <f t="shared" si="5"/>
        <v xml:space="preserve">－  </v>
      </c>
      <c r="Q26" s="54">
        <f t="shared" si="6"/>
        <v>90.236485534819735</v>
      </c>
      <c r="R26" s="54"/>
      <c r="S26" s="157" t="str">
        <f t="shared" si="7"/>
        <v>イタリア</v>
      </c>
    </row>
    <row r="27" spans="2:19" ht="14.1" customHeight="1">
      <c r="B27" s="21"/>
      <c r="C27" s="22" t="s">
        <v>47</v>
      </c>
      <c r="E27" s="60">
        <v>2487535</v>
      </c>
      <c r="F27" s="54">
        <f t="shared" si="0"/>
        <v>0.39906845017727377</v>
      </c>
      <c r="G27" s="68">
        <v>0</v>
      </c>
      <c r="H27" s="116">
        <f t="shared" si="1"/>
        <v>0</v>
      </c>
      <c r="I27" s="62">
        <f t="shared" si="2"/>
        <v>2487535</v>
      </c>
      <c r="J27" s="60">
        <v>2693277</v>
      </c>
      <c r="K27" s="54">
        <f t="shared" si="8"/>
        <v>0.43154081921432957</v>
      </c>
      <c r="L27" s="62">
        <v>561976</v>
      </c>
      <c r="M27" s="54">
        <f>L27/$L$7*100</f>
        <v>0.65100752176325938</v>
      </c>
      <c r="N27" s="62">
        <f t="shared" si="3"/>
        <v>3255253</v>
      </c>
      <c r="O27" s="47">
        <f t="shared" si="4"/>
        <v>92.360904578325957</v>
      </c>
      <c r="P27" s="47" t="str">
        <f t="shared" si="5"/>
        <v xml:space="preserve">－  </v>
      </c>
      <c r="Q27" s="54">
        <f t="shared" si="6"/>
        <v>76.416026649848718</v>
      </c>
      <c r="R27" s="54"/>
      <c r="S27" s="165" t="str">
        <f t="shared" si="7"/>
        <v>フィンランド</v>
      </c>
    </row>
    <row r="28" spans="2:19" ht="14.1" customHeight="1">
      <c r="B28" s="21"/>
      <c r="C28" s="22" t="s">
        <v>48</v>
      </c>
      <c r="E28" s="60">
        <v>8838292</v>
      </c>
      <c r="F28" s="54">
        <f t="shared" si="0"/>
        <v>1.4179030609234431</v>
      </c>
      <c r="G28" s="68">
        <v>0</v>
      </c>
      <c r="H28" s="116">
        <f>G28/$G$7*100</f>
        <v>0</v>
      </c>
      <c r="I28" s="62">
        <f t="shared" si="2"/>
        <v>8838292</v>
      </c>
      <c r="J28" s="60">
        <v>7604018</v>
      </c>
      <c r="K28" s="54">
        <f t="shared" si="8"/>
        <v>1.2183834626146912</v>
      </c>
      <c r="L28" s="116">
        <v>0</v>
      </c>
      <c r="M28" s="116">
        <v>0</v>
      </c>
      <c r="N28" s="62">
        <f t="shared" si="3"/>
        <v>7604018</v>
      </c>
      <c r="O28" s="47">
        <f t="shared" si="4"/>
        <v>116.23186583724552</v>
      </c>
      <c r="P28" s="47" t="str">
        <f t="shared" si="5"/>
        <v xml:space="preserve">－  </v>
      </c>
      <c r="Q28" s="54">
        <f t="shared" si="6"/>
        <v>116.23186583724552</v>
      </c>
      <c r="R28" s="54"/>
      <c r="S28" s="165" t="str">
        <f t="shared" si="7"/>
        <v>オーストリア</v>
      </c>
    </row>
    <row r="29" spans="2:19" ht="14.1" customHeight="1">
      <c r="B29" s="21"/>
      <c r="C29" s="22" t="s">
        <v>44</v>
      </c>
      <c r="E29" s="60">
        <v>1166598</v>
      </c>
      <c r="F29" s="54">
        <f t="shared" si="0"/>
        <v>0.18715413284231466</v>
      </c>
      <c r="G29" s="68">
        <v>0</v>
      </c>
      <c r="H29" s="116">
        <f t="shared" si="1"/>
        <v>0</v>
      </c>
      <c r="I29" s="62">
        <f t="shared" si="2"/>
        <v>1166598</v>
      </c>
      <c r="J29" s="60">
        <v>2369504</v>
      </c>
      <c r="K29" s="54">
        <f>J29/$J$7*100</f>
        <v>0.3796630265998005</v>
      </c>
      <c r="L29" s="116">
        <v>0</v>
      </c>
      <c r="M29" s="116">
        <v>0</v>
      </c>
      <c r="N29" s="62">
        <f t="shared" si="3"/>
        <v>2369504</v>
      </c>
      <c r="O29" s="47">
        <f t="shared" si="4"/>
        <v>49.233848096479264</v>
      </c>
      <c r="P29" s="47" t="str">
        <f t="shared" si="5"/>
        <v xml:space="preserve">－  </v>
      </c>
      <c r="Q29" s="54">
        <f t="shared" si="6"/>
        <v>49.233848096479264</v>
      </c>
      <c r="R29" s="54"/>
      <c r="S29" s="157" t="str">
        <f t="shared" si="7"/>
        <v>ノルウェー</v>
      </c>
    </row>
    <row r="30" spans="2:19" ht="14.1" customHeight="1">
      <c r="B30" s="21"/>
      <c r="C30" s="22" t="s">
        <v>45</v>
      </c>
      <c r="E30" s="60">
        <v>3513470</v>
      </c>
      <c r="F30" s="54">
        <f t="shared" si="0"/>
        <v>0.56365640187749955</v>
      </c>
      <c r="G30" s="68">
        <v>0</v>
      </c>
      <c r="H30" s="116">
        <f t="shared" si="1"/>
        <v>0</v>
      </c>
      <c r="I30" s="62">
        <f t="shared" si="2"/>
        <v>3513470</v>
      </c>
      <c r="J30" s="60">
        <v>2435348</v>
      </c>
      <c r="K30" s="54">
        <f t="shared" ref="K30:K36" si="9">J30/$J$7*100</f>
        <v>0.39021313848964628</v>
      </c>
      <c r="L30" s="62">
        <v>108500</v>
      </c>
      <c r="M30" s="54">
        <f>L30/$L$7*100</f>
        <v>0.12568920400749078</v>
      </c>
      <c r="N30" s="62">
        <f t="shared" si="3"/>
        <v>2543848</v>
      </c>
      <c r="O30" s="47">
        <f t="shared" si="4"/>
        <v>144.26973065040397</v>
      </c>
      <c r="P30" s="47" t="str">
        <f t="shared" si="5"/>
        <v xml:space="preserve">－  </v>
      </c>
      <c r="Q30" s="54">
        <f t="shared" si="6"/>
        <v>138.11634971900838</v>
      </c>
      <c r="R30" s="54"/>
      <c r="S30" s="157" t="str">
        <f t="shared" si="7"/>
        <v>スイス</v>
      </c>
    </row>
    <row r="31" spans="2:19" ht="14.1" customHeight="1">
      <c r="B31" s="21"/>
      <c r="C31" s="22" t="s">
        <v>330</v>
      </c>
      <c r="E31" s="60">
        <v>92683</v>
      </c>
      <c r="F31" s="54">
        <f t="shared" si="0"/>
        <v>1.4868880706313784E-2</v>
      </c>
      <c r="G31" s="62">
        <v>9370</v>
      </c>
      <c r="H31" s="116">
        <f t="shared" si="1"/>
        <v>9.1724853866253491E-3</v>
      </c>
      <c r="I31" s="62">
        <f t="shared" si="2"/>
        <v>102053</v>
      </c>
      <c r="J31" s="60">
        <v>1299501</v>
      </c>
      <c r="K31" s="54">
        <f t="shared" si="9"/>
        <v>0.20821761969149125</v>
      </c>
      <c r="L31" s="62">
        <v>10787</v>
      </c>
      <c r="M31" s="54">
        <f>L31/$L$7*100</f>
        <v>1.2495939572615699E-2</v>
      </c>
      <c r="N31" s="62">
        <f t="shared" si="3"/>
        <v>1310288</v>
      </c>
      <c r="O31" s="47">
        <f t="shared" si="4"/>
        <v>7.1321992056951098</v>
      </c>
      <c r="P31" s="47">
        <f t="shared" si="5"/>
        <v>86.863817558171874</v>
      </c>
      <c r="Q31" s="54">
        <f t="shared" si="6"/>
        <v>7.788593042140354</v>
      </c>
      <c r="R31" s="54"/>
      <c r="S31" s="157" t="str">
        <f t="shared" si="7"/>
        <v>トルコ</v>
      </c>
    </row>
    <row r="32" spans="2:19" ht="14.1" customHeight="1">
      <c r="B32" s="21"/>
      <c r="C32" s="22" t="s">
        <v>193</v>
      </c>
      <c r="E32" s="60">
        <v>10195093</v>
      </c>
      <c r="F32" s="54">
        <f t="shared" si="0"/>
        <v>1.63557094188551</v>
      </c>
      <c r="G32" s="68">
        <v>0</v>
      </c>
      <c r="H32" s="116">
        <f t="shared" si="1"/>
        <v>0</v>
      </c>
      <c r="I32" s="62">
        <f t="shared" si="2"/>
        <v>10195093</v>
      </c>
      <c r="J32" s="60">
        <v>10253061</v>
      </c>
      <c r="K32" s="54">
        <f t="shared" si="9"/>
        <v>1.6428367165332394</v>
      </c>
      <c r="L32" s="116">
        <v>0</v>
      </c>
      <c r="M32" s="116">
        <v>0</v>
      </c>
      <c r="N32" s="62">
        <f t="shared" si="3"/>
        <v>10253061</v>
      </c>
      <c r="O32" s="47">
        <f t="shared" si="4"/>
        <v>99.434627376156243</v>
      </c>
      <c r="P32" s="47" t="str">
        <f t="shared" si="5"/>
        <v xml:space="preserve">－  </v>
      </c>
      <c r="Q32" s="54">
        <f t="shared" si="6"/>
        <v>99.434627376156243</v>
      </c>
      <c r="R32" s="54"/>
      <c r="S32" s="157" t="str">
        <f t="shared" si="7"/>
        <v>ロシア</v>
      </c>
    </row>
    <row r="33" spans="2:19" ht="14.1" customHeight="1">
      <c r="B33" s="21"/>
      <c r="C33" s="22" t="s">
        <v>194</v>
      </c>
      <c r="E33" s="60">
        <v>1682172</v>
      </c>
      <c r="F33" s="54">
        <f t="shared" si="0"/>
        <v>0.2698662623728329</v>
      </c>
      <c r="G33" s="68">
        <v>0</v>
      </c>
      <c r="H33" s="116">
        <f t="shared" si="1"/>
        <v>0</v>
      </c>
      <c r="I33" s="62">
        <f t="shared" si="2"/>
        <v>1682172</v>
      </c>
      <c r="J33" s="60">
        <v>1546036</v>
      </c>
      <c r="K33" s="54">
        <f t="shared" si="9"/>
        <v>0.24771965229526904</v>
      </c>
      <c r="L33" s="116">
        <v>0</v>
      </c>
      <c r="M33" s="116">
        <v>0</v>
      </c>
      <c r="N33" s="62">
        <f t="shared" si="3"/>
        <v>1546036</v>
      </c>
      <c r="O33" s="47">
        <f t="shared" si="4"/>
        <v>108.80548706498425</v>
      </c>
      <c r="P33" s="47" t="str">
        <f t="shared" si="5"/>
        <v xml:space="preserve">－  </v>
      </c>
      <c r="Q33" s="54">
        <f t="shared" si="6"/>
        <v>108.80548706498425</v>
      </c>
      <c r="R33" s="54"/>
      <c r="S33" s="157" t="str">
        <f t="shared" si="7"/>
        <v>ウクライナ</v>
      </c>
    </row>
    <row r="34" spans="2:19" ht="14.1" customHeight="1">
      <c r="B34" s="21"/>
      <c r="C34" s="22" t="s">
        <v>195</v>
      </c>
      <c r="E34" s="60">
        <v>13961688</v>
      </c>
      <c r="F34" s="54">
        <f t="shared" si="0"/>
        <v>2.2398354965934715</v>
      </c>
      <c r="G34" s="68">
        <v>0</v>
      </c>
      <c r="H34" s="116">
        <f t="shared" si="1"/>
        <v>0</v>
      </c>
      <c r="I34" s="62">
        <f t="shared" si="2"/>
        <v>13961688</v>
      </c>
      <c r="J34" s="60">
        <v>9991667</v>
      </c>
      <c r="K34" s="54">
        <f t="shared" si="9"/>
        <v>1.6009538426596235</v>
      </c>
      <c r="L34" s="62">
        <v>1969</v>
      </c>
      <c r="M34" s="54">
        <f>L34/$L$7*100</f>
        <v>2.2809404856290265E-3</v>
      </c>
      <c r="N34" s="62">
        <f t="shared" si="3"/>
        <v>9993636</v>
      </c>
      <c r="O34" s="47">
        <f t="shared" si="4"/>
        <v>139.73331977536881</v>
      </c>
      <c r="P34" s="47" t="str">
        <f t="shared" si="5"/>
        <v xml:space="preserve">－  </v>
      </c>
      <c r="Q34" s="54">
        <f t="shared" si="6"/>
        <v>139.70578876396939</v>
      </c>
      <c r="R34" s="54"/>
      <c r="S34" s="157" t="str">
        <f t="shared" si="7"/>
        <v>ポーランド</v>
      </c>
    </row>
    <row r="35" spans="2:19" ht="14.1" customHeight="1">
      <c r="B35" s="21"/>
      <c r="C35" s="22" t="s">
        <v>57</v>
      </c>
      <c r="E35" s="60">
        <v>2810097</v>
      </c>
      <c r="F35" s="54">
        <f t="shared" si="0"/>
        <v>0.45081619138537005</v>
      </c>
      <c r="G35" s="68">
        <v>0</v>
      </c>
      <c r="H35" s="116">
        <f t="shared" si="1"/>
        <v>0</v>
      </c>
      <c r="I35" s="62">
        <f t="shared" si="2"/>
        <v>2810097</v>
      </c>
      <c r="J35" s="60">
        <v>2751073</v>
      </c>
      <c r="K35" s="54">
        <f t="shared" si="9"/>
        <v>0.44080140889274416</v>
      </c>
      <c r="L35" s="62">
        <v>1848</v>
      </c>
      <c r="M35" s="54">
        <f>L35/$L$7*100</f>
        <v>2.140770958579198E-3</v>
      </c>
      <c r="N35" s="62">
        <f t="shared" si="3"/>
        <v>2752921</v>
      </c>
      <c r="O35" s="47">
        <f t="shared" si="4"/>
        <v>102.14549014148298</v>
      </c>
      <c r="P35" s="47" t="str">
        <f t="shared" si="5"/>
        <v xml:space="preserve">－  </v>
      </c>
      <c r="Q35" s="54">
        <f t="shared" si="6"/>
        <v>102.07692120478575</v>
      </c>
      <c r="R35" s="54"/>
      <c r="S35" s="157" t="str">
        <f t="shared" si="7"/>
        <v>チェコ</v>
      </c>
    </row>
    <row r="36" spans="2:19" ht="14.1" customHeight="1">
      <c r="B36" s="21"/>
      <c r="C36" s="22" t="s">
        <v>196</v>
      </c>
      <c r="E36" s="60">
        <v>36401647</v>
      </c>
      <c r="F36" s="54">
        <f t="shared" si="0"/>
        <v>5.8398168677788274</v>
      </c>
      <c r="G36" s="68">
        <v>0</v>
      </c>
      <c r="H36" s="116">
        <f t="shared" si="1"/>
        <v>0</v>
      </c>
      <c r="I36" s="62">
        <f t="shared" si="2"/>
        <v>36401647</v>
      </c>
      <c r="J36" s="60">
        <v>17637555</v>
      </c>
      <c r="K36" s="54">
        <f t="shared" si="9"/>
        <v>2.8260460894433788</v>
      </c>
      <c r="L36" s="116">
        <v>0</v>
      </c>
      <c r="M36" s="116">
        <v>0</v>
      </c>
      <c r="N36" s="62">
        <f t="shared" si="3"/>
        <v>17637555</v>
      </c>
      <c r="O36" s="47">
        <f t="shared" si="4"/>
        <v>206.38714946601158</v>
      </c>
      <c r="P36" s="47" t="str">
        <f t="shared" si="5"/>
        <v xml:space="preserve">－  </v>
      </c>
      <c r="Q36" s="54">
        <f t="shared" si="6"/>
        <v>206.38714946601158</v>
      </c>
      <c r="R36" s="54"/>
      <c r="S36" s="158" t="str">
        <f t="shared" si="7"/>
        <v>サウジアラビア</v>
      </c>
    </row>
    <row r="37" spans="2:19" ht="14.1" customHeight="1">
      <c r="B37" s="21"/>
      <c r="C37" s="22" t="s">
        <v>197</v>
      </c>
      <c r="E37" s="60">
        <v>1903349</v>
      </c>
      <c r="F37" s="54">
        <f t="shared" si="0"/>
        <v>0.30534908476723499</v>
      </c>
      <c r="G37" s="68">
        <v>0</v>
      </c>
      <c r="H37" s="116">
        <f t="shared" si="1"/>
        <v>0</v>
      </c>
      <c r="I37" s="62">
        <f t="shared" si="2"/>
        <v>1903349</v>
      </c>
      <c r="J37" s="60">
        <v>1440659</v>
      </c>
      <c r="K37" s="54">
        <f>J37/$J$7*100</f>
        <v>0.23083521118269562</v>
      </c>
      <c r="L37" s="116">
        <v>0</v>
      </c>
      <c r="M37" s="116">
        <v>0</v>
      </c>
      <c r="N37" s="62">
        <f t="shared" si="3"/>
        <v>1440659</v>
      </c>
      <c r="O37" s="47">
        <f t="shared" si="4"/>
        <v>132.11655221672859</v>
      </c>
      <c r="P37" s="47" t="str">
        <f t="shared" si="5"/>
        <v xml:space="preserve">－  </v>
      </c>
      <c r="Q37" s="54">
        <f t="shared" si="6"/>
        <v>132.11655221672859</v>
      </c>
      <c r="R37" s="54"/>
      <c r="S37" s="157" t="str">
        <f t="shared" si="7"/>
        <v>オマーン</v>
      </c>
    </row>
    <row r="38" spans="2:19" ht="14.1" customHeight="1">
      <c r="B38" s="21"/>
      <c r="C38" s="22" t="s">
        <v>49</v>
      </c>
      <c r="E38" s="60">
        <v>4546399</v>
      </c>
      <c r="F38" s="54">
        <f t="shared" si="0"/>
        <v>0.72936638190719216</v>
      </c>
      <c r="G38" s="68">
        <v>0</v>
      </c>
      <c r="H38" s="116">
        <f t="shared" si="1"/>
        <v>0</v>
      </c>
      <c r="I38" s="62">
        <f t="shared" si="2"/>
        <v>4546399</v>
      </c>
      <c r="J38" s="60">
        <v>7089503</v>
      </c>
      <c r="K38" s="54">
        <f t="shared" ref="K38:K61" si="10">J38/$J$7*100</f>
        <v>1.1359432885820684</v>
      </c>
      <c r="L38" s="116">
        <v>0</v>
      </c>
      <c r="M38" s="116">
        <v>0</v>
      </c>
      <c r="N38" s="62">
        <f t="shared" si="3"/>
        <v>7089503</v>
      </c>
      <c r="O38" s="47">
        <f t="shared" si="4"/>
        <v>64.128599705790378</v>
      </c>
      <c r="P38" s="47" t="str">
        <f t="shared" si="5"/>
        <v xml:space="preserve">－  </v>
      </c>
      <c r="Q38" s="54">
        <f t="shared" si="6"/>
        <v>64.128599705790378</v>
      </c>
      <c r="R38" s="54"/>
      <c r="S38" s="157" t="str">
        <f t="shared" si="7"/>
        <v>イスラエル</v>
      </c>
    </row>
    <row r="39" spans="2:19" ht="14.1" customHeight="1">
      <c r="B39" s="21"/>
      <c r="C39" s="40" t="s">
        <v>198</v>
      </c>
      <c r="E39" s="60">
        <v>2911583</v>
      </c>
      <c r="F39" s="54">
        <f t="shared" si="0"/>
        <v>0.46709731335337884</v>
      </c>
      <c r="G39" s="68">
        <v>0</v>
      </c>
      <c r="H39" s="116">
        <f t="shared" si="1"/>
        <v>0</v>
      </c>
      <c r="I39" s="62">
        <f t="shared" si="2"/>
        <v>2911583</v>
      </c>
      <c r="J39" s="60">
        <v>3546357</v>
      </c>
      <c r="K39" s="54">
        <f t="shared" si="10"/>
        <v>0.56822889179481806</v>
      </c>
      <c r="L39" s="116">
        <v>0</v>
      </c>
      <c r="M39" s="116">
        <v>0</v>
      </c>
      <c r="N39" s="62">
        <f t="shared" si="3"/>
        <v>3546357</v>
      </c>
      <c r="O39" s="47">
        <f t="shared" si="4"/>
        <v>82.10067401561659</v>
      </c>
      <c r="P39" s="47" t="str">
        <f t="shared" si="5"/>
        <v xml:space="preserve">－  </v>
      </c>
      <c r="Q39" s="54">
        <f t="shared" si="6"/>
        <v>82.10067401561659</v>
      </c>
      <c r="R39" s="54"/>
      <c r="S39" s="159" t="str">
        <f t="shared" si="7"/>
        <v>アラブ首長国連邦</v>
      </c>
    </row>
    <row r="40" spans="2:19" ht="14.1" customHeight="1">
      <c r="B40" s="21"/>
      <c r="C40" s="22" t="s">
        <v>50</v>
      </c>
      <c r="E40" s="60">
        <v>313550</v>
      </c>
      <c r="F40" s="54">
        <f t="shared" si="0"/>
        <v>5.030197064687901E-2</v>
      </c>
      <c r="G40" s="62">
        <v>12740392</v>
      </c>
      <c r="H40" s="116">
        <f t="shared" si="1"/>
        <v>12.471831316956084</v>
      </c>
      <c r="I40" s="62">
        <f t="shared" si="2"/>
        <v>13053942</v>
      </c>
      <c r="J40" s="60">
        <v>527964</v>
      </c>
      <c r="K40" s="54">
        <f t="shared" si="10"/>
        <v>8.4595092549215808E-2</v>
      </c>
      <c r="L40" s="62">
        <v>12706965</v>
      </c>
      <c r="M40" s="54">
        <f>L40/$L$7*100</f>
        <v>14.720076647014244</v>
      </c>
      <c r="N40" s="62">
        <f t="shared" si="3"/>
        <v>13234929</v>
      </c>
      <c r="O40" s="47">
        <f t="shared" si="4"/>
        <v>59.388518914168387</v>
      </c>
      <c r="P40" s="47">
        <f t="shared" si="5"/>
        <v>100.26306045542739</v>
      </c>
      <c r="Q40" s="54">
        <f t="shared" si="6"/>
        <v>98.632504942036334</v>
      </c>
      <c r="R40" s="54"/>
      <c r="S40" s="157" t="str">
        <f t="shared" si="7"/>
        <v>大韓民国</v>
      </c>
    </row>
    <row r="41" spans="2:19" ht="14.1" customHeight="1">
      <c r="B41" s="21"/>
      <c r="C41" s="22" t="s">
        <v>56</v>
      </c>
      <c r="E41" s="60">
        <v>1337137</v>
      </c>
      <c r="F41" s="54">
        <f t="shared" si="0"/>
        <v>0.21451323911610862</v>
      </c>
      <c r="G41" s="62">
        <v>27554632</v>
      </c>
      <c r="H41" s="116">
        <f t="shared" si="1"/>
        <v>26.973795021754455</v>
      </c>
      <c r="I41" s="62">
        <f t="shared" si="2"/>
        <v>28891769</v>
      </c>
      <c r="J41" s="60">
        <v>5224911</v>
      </c>
      <c r="K41" s="54">
        <f t="shared" si="10"/>
        <v>0.83718175785927784</v>
      </c>
      <c r="L41" s="62">
        <v>22561408</v>
      </c>
      <c r="M41" s="54">
        <f>L41/$L$7*100</f>
        <v>26.13571809039848</v>
      </c>
      <c r="N41" s="62">
        <f t="shared" si="3"/>
        <v>27786319</v>
      </c>
      <c r="O41" s="47">
        <f t="shared" si="4"/>
        <v>25.591574669884331</v>
      </c>
      <c r="P41" s="47">
        <f t="shared" si="5"/>
        <v>122.13170383692365</v>
      </c>
      <c r="Q41" s="54">
        <f t="shared" si="6"/>
        <v>103.97839670666704</v>
      </c>
      <c r="R41" s="54"/>
      <c r="S41" s="158" t="str">
        <f t="shared" si="7"/>
        <v>中華人民共和国</v>
      </c>
    </row>
    <row r="42" spans="2:19" ht="14.1" customHeight="1">
      <c r="B42" s="21"/>
      <c r="C42" s="22" t="s">
        <v>51</v>
      </c>
      <c r="E42" s="60">
        <v>13419325</v>
      </c>
      <c r="F42" s="54">
        <f t="shared" si="0"/>
        <v>2.1528256809151003</v>
      </c>
      <c r="G42" s="62">
        <v>489744</v>
      </c>
      <c r="H42" s="116">
        <f t="shared" si="1"/>
        <v>0.47942045711712328</v>
      </c>
      <c r="I42" s="62">
        <f t="shared" si="2"/>
        <v>13909069</v>
      </c>
      <c r="J42" s="60">
        <v>21016370</v>
      </c>
      <c r="K42" s="54">
        <f t="shared" si="10"/>
        <v>3.3674299103699545</v>
      </c>
      <c r="L42" s="62">
        <v>1065942</v>
      </c>
      <c r="M42" s="54">
        <f>L42/$L$7*100</f>
        <v>1.2348147603516384</v>
      </c>
      <c r="N42" s="62">
        <f t="shared" si="3"/>
        <v>22082312</v>
      </c>
      <c r="O42" s="47">
        <f t="shared" si="4"/>
        <v>63.851773641213974</v>
      </c>
      <c r="P42" s="47">
        <f t="shared" si="5"/>
        <v>45.94471368986305</v>
      </c>
      <c r="Q42" s="54">
        <f t="shared" si="6"/>
        <v>62.987376502967628</v>
      </c>
      <c r="R42" s="54"/>
      <c r="S42" s="157" t="str">
        <f t="shared" si="7"/>
        <v>台湾</v>
      </c>
    </row>
    <row r="43" spans="2:19" ht="14.1" customHeight="1">
      <c r="B43" s="21"/>
      <c r="C43" s="22" t="s">
        <v>199</v>
      </c>
      <c r="E43" s="60">
        <v>10745579</v>
      </c>
      <c r="F43" s="54">
        <f t="shared" si="0"/>
        <v>1.7238839082816759</v>
      </c>
      <c r="G43" s="62">
        <v>558350</v>
      </c>
      <c r="H43" s="116">
        <f t="shared" si="1"/>
        <v>0.54658027914858742</v>
      </c>
      <c r="I43" s="62">
        <f t="shared" si="2"/>
        <v>11303929</v>
      </c>
      <c r="J43" s="60">
        <v>17613933</v>
      </c>
      <c r="K43" s="54">
        <f t="shared" si="10"/>
        <v>2.8222611622964568</v>
      </c>
      <c r="L43" s="62">
        <v>468688</v>
      </c>
      <c r="M43" s="54">
        <f>L43/$L$7*100</f>
        <v>0.54294029168537183</v>
      </c>
      <c r="N43" s="62">
        <f t="shared" si="3"/>
        <v>18082621</v>
      </c>
      <c r="O43" s="47">
        <f t="shared" si="4"/>
        <v>61.006130771588609</v>
      </c>
      <c r="P43" s="47">
        <f t="shared" si="5"/>
        <v>119.13042365070152</v>
      </c>
      <c r="Q43" s="54">
        <f t="shared" si="6"/>
        <v>62.512668932230561</v>
      </c>
      <c r="R43" s="54"/>
      <c r="S43" s="157" t="str">
        <f t="shared" si="7"/>
        <v>ベトナム</v>
      </c>
    </row>
    <row r="44" spans="2:19" ht="14.1" customHeight="1">
      <c r="B44" s="21"/>
      <c r="C44" s="22" t="s">
        <v>52</v>
      </c>
      <c r="E44" s="60">
        <v>23559286</v>
      </c>
      <c r="F44" s="54">
        <f t="shared" si="0"/>
        <v>3.779551946526639</v>
      </c>
      <c r="G44" s="62">
        <v>31837421</v>
      </c>
      <c r="H44" s="116">
        <f t="shared" si="1"/>
        <v>31.166305108894239</v>
      </c>
      <c r="I44" s="62">
        <f t="shared" si="2"/>
        <v>55396707</v>
      </c>
      <c r="J44" s="60">
        <v>24009313</v>
      </c>
      <c r="K44" s="54">
        <f t="shared" si="10"/>
        <v>3.8469858840339306</v>
      </c>
      <c r="L44" s="62">
        <v>17338018</v>
      </c>
      <c r="M44" s="54">
        <f>L44/$L$7*100</f>
        <v>20.084808124309195</v>
      </c>
      <c r="N44" s="62">
        <f t="shared" si="3"/>
        <v>41347331</v>
      </c>
      <c r="O44" s="47">
        <f t="shared" si="4"/>
        <v>98.12561483954164</v>
      </c>
      <c r="P44" s="47">
        <f t="shared" si="5"/>
        <v>183.62779990192649</v>
      </c>
      <c r="Q44" s="54">
        <f t="shared" si="6"/>
        <v>133.97891873601225</v>
      </c>
      <c r="R44" s="54"/>
      <c r="S44" s="157" t="str">
        <f t="shared" si="7"/>
        <v>タイ</v>
      </c>
    </row>
    <row r="45" spans="2:19" ht="14.1" customHeight="1">
      <c r="B45" s="21"/>
      <c r="C45" s="22" t="s">
        <v>163</v>
      </c>
      <c r="E45" s="60">
        <v>6373194</v>
      </c>
      <c r="F45" s="54">
        <f t="shared" si="0"/>
        <v>1.0224341174130613</v>
      </c>
      <c r="G45" s="68">
        <v>0</v>
      </c>
      <c r="H45" s="116">
        <f t="shared" si="1"/>
        <v>0</v>
      </c>
      <c r="I45" s="62">
        <f t="shared" si="2"/>
        <v>6373194</v>
      </c>
      <c r="J45" s="60">
        <v>4656186</v>
      </c>
      <c r="K45" s="54">
        <f t="shared" si="10"/>
        <v>0.74605557499443698</v>
      </c>
      <c r="L45" s="116">
        <v>0</v>
      </c>
      <c r="M45" s="116">
        <v>0</v>
      </c>
      <c r="N45" s="62">
        <f t="shared" si="3"/>
        <v>4656186</v>
      </c>
      <c r="O45" s="47">
        <f t="shared" si="4"/>
        <v>136.8758464545875</v>
      </c>
      <c r="P45" s="47" t="str">
        <f t="shared" si="5"/>
        <v xml:space="preserve">－  </v>
      </c>
      <c r="Q45" s="54">
        <f>I45/N45*100</f>
        <v>136.8758464545875</v>
      </c>
      <c r="R45" s="54"/>
      <c r="S45" s="165" t="str">
        <f t="shared" si="7"/>
        <v>シンガポール</v>
      </c>
    </row>
    <row r="46" spans="2:19" ht="14.1" customHeight="1">
      <c r="B46" s="21"/>
      <c r="C46" s="22" t="s">
        <v>200</v>
      </c>
      <c r="E46" s="60">
        <v>1806284</v>
      </c>
      <c r="F46" s="54">
        <f t="shared" si="0"/>
        <v>0.28977721176184723</v>
      </c>
      <c r="G46" s="62">
        <v>4820190</v>
      </c>
      <c r="H46" s="116">
        <f t="shared" si="1"/>
        <v>4.7185829600595133</v>
      </c>
      <c r="I46" s="62">
        <f t="shared" si="2"/>
        <v>6626474</v>
      </c>
      <c r="J46" s="60">
        <v>830638</v>
      </c>
      <c r="K46" s="54">
        <f t="shared" si="10"/>
        <v>0.13309221553911918</v>
      </c>
      <c r="L46" s="62">
        <v>3762445</v>
      </c>
      <c r="M46" s="54">
        <f>L46/$L$7*100</f>
        <v>4.3585135223222462</v>
      </c>
      <c r="N46" s="62">
        <f t="shared" si="3"/>
        <v>4593083</v>
      </c>
      <c r="O46" s="47">
        <f t="shared" si="4"/>
        <v>217.4574242931337</v>
      </c>
      <c r="P46" s="47">
        <f t="shared" si="5"/>
        <v>128.11323487785205</v>
      </c>
      <c r="Q46" s="54">
        <f t="shared" si="6"/>
        <v>144.27072186590141</v>
      </c>
      <c r="R46" s="54"/>
      <c r="S46" s="157" t="str">
        <f t="shared" si="7"/>
        <v>マレーシア</v>
      </c>
    </row>
    <row r="47" spans="2:19" ht="14.1" customHeight="1">
      <c r="B47" s="21"/>
      <c r="C47" s="22" t="s">
        <v>53</v>
      </c>
      <c r="E47" s="60">
        <v>751468</v>
      </c>
      <c r="F47" s="54">
        <f t="shared" si="0"/>
        <v>0.12055596006400535</v>
      </c>
      <c r="G47" s="62">
        <v>2055360</v>
      </c>
      <c r="H47" s="116">
        <f t="shared" si="1"/>
        <v>2.0120341050431461</v>
      </c>
      <c r="I47" s="62">
        <f t="shared" si="2"/>
        <v>2806828</v>
      </c>
      <c r="J47" s="60">
        <v>1296585</v>
      </c>
      <c r="K47" s="54">
        <f t="shared" si="10"/>
        <v>0.20775039221031166</v>
      </c>
      <c r="L47" s="62">
        <v>1378401</v>
      </c>
      <c r="M47" s="54">
        <f>L47/$L$7*100</f>
        <v>1.5967753409505008</v>
      </c>
      <c r="N47" s="62">
        <f t="shared" si="3"/>
        <v>2674986</v>
      </c>
      <c r="O47" s="47">
        <f t="shared" si="4"/>
        <v>57.957480612532152</v>
      </c>
      <c r="P47" s="47">
        <f t="shared" si="5"/>
        <v>149.11190575166441</v>
      </c>
      <c r="Q47" s="54">
        <f t="shared" si="6"/>
        <v>104.92869869225483</v>
      </c>
      <c r="R47" s="54"/>
      <c r="S47" s="157" t="str">
        <f t="shared" si="7"/>
        <v>フィリピン</v>
      </c>
    </row>
    <row r="48" spans="2:19" ht="14.1" customHeight="1">
      <c r="B48" s="21"/>
      <c r="C48" s="22" t="s">
        <v>468</v>
      </c>
      <c r="E48" s="60">
        <v>3941509</v>
      </c>
      <c r="F48" s="54">
        <f t="shared" si="0"/>
        <v>0.63232553028993599</v>
      </c>
      <c r="G48" s="68">
        <v>0</v>
      </c>
      <c r="H48" s="116">
        <f t="shared" si="1"/>
        <v>0</v>
      </c>
      <c r="I48" s="62">
        <f t="shared" si="2"/>
        <v>3941509</v>
      </c>
      <c r="J48" s="60">
        <v>3477002</v>
      </c>
      <c r="K48" s="54">
        <f t="shared" si="10"/>
        <v>0.55711621622650109</v>
      </c>
      <c r="L48" s="116">
        <v>0</v>
      </c>
      <c r="M48" s="116">
        <v>0</v>
      </c>
      <c r="N48" s="62">
        <f t="shared" si="3"/>
        <v>3477002</v>
      </c>
      <c r="O48" s="47">
        <f t="shared" si="4"/>
        <v>113.35941135495464</v>
      </c>
      <c r="P48" s="47" t="str">
        <f t="shared" si="5"/>
        <v xml:space="preserve">－  </v>
      </c>
      <c r="Q48" s="54">
        <f t="shared" si="6"/>
        <v>113.35941135495464</v>
      </c>
      <c r="R48" s="54"/>
      <c r="S48" s="159" t="str">
        <f t="shared" si="7"/>
        <v>南アフリカ共和国</v>
      </c>
    </row>
    <row r="49" spans="2:19" ht="14.1" customHeight="1">
      <c r="B49" s="21"/>
      <c r="C49" s="22" t="s">
        <v>55</v>
      </c>
      <c r="E49" s="60">
        <v>33109996</v>
      </c>
      <c r="F49" s="54">
        <f t="shared" si="0"/>
        <v>5.3117462826033535</v>
      </c>
      <c r="G49" s="62">
        <v>21596</v>
      </c>
      <c r="H49" s="116">
        <f t="shared" si="1"/>
        <v>2.114076781318688E-2</v>
      </c>
      <c r="I49" s="62">
        <f t="shared" si="2"/>
        <v>33131592</v>
      </c>
      <c r="J49" s="60">
        <v>55363831</v>
      </c>
      <c r="K49" s="54">
        <f t="shared" si="10"/>
        <v>8.8708859076076081</v>
      </c>
      <c r="L49" s="62">
        <v>248881</v>
      </c>
      <c r="M49" s="54">
        <f>L49/$L$7*100</f>
        <v>0.28831018232800293</v>
      </c>
      <c r="N49" s="62">
        <f t="shared" si="3"/>
        <v>55612712</v>
      </c>
      <c r="O49" s="47">
        <f t="shared" si="4"/>
        <v>59.804380227950624</v>
      </c>
      <c r="P49" s="47">
        <f t="shared" si="5"/>
        <v>8.6772393232106904</v>
      </c>
      <c r="Q49" s="54">
        <f t="shared" si="6"/>
        <v>59.575573296982888</v>
      </c>
      <c r="R49" s="54"/>
      <c r="S49" s="158" t="str">
        <f t="shared" si="7"/>
        <v>オーストラリア</v>
      </c>
    </row>
    <row r="50" spans="2:19" ht="14.1" customHeight="1">
      <c r="B50" s="21"/>
      <c r="C50" s="38" t="s">
        <v>164</v>
      </c>
      <c r="E50" s="60">
        <v>266009</v>
      </c>
      <c r="F50" s="54">
        <f t="shared" si="0"/>
        <v>4.2675097782827742E-2</v>
      </c>
      <c r="G50" s="68">
        <v>0</v>
      </c>
      <c r="H50" s="116">
        <f t="shared" si="1"/>
        <v>0</v>
      </c>
      <c r="I50" s="62">
        <f t="shared" si="2"/>
        <v>266009</v>
      </c>
      <c r="J50" s="60">
        <v>4128081</v>
      </c>
      <c r="K50" s="54">
        <f t="shared" si="10"/>
        <v>0.66143789016989674</v>
      </c>
      <c r="L50" s="116">
        <v>0</v>
      </c>
      <c r="M50" s="116">
        <v>0</v>
      </c>
      <c r="N50" s="62">
        <f t="shared" si="3"/>
        <v>4128081</v>
      </c>
      <c r="O50" s="47">
        <f t="shared" si="4"/>
        <v>6.4438900302586113</v>
      </c>
      <c r="P50" s="47" t="str">
        <f t="shared" si="5"/>
        <v xml:space="preserve">－  </v>
      </c>
      <c r="Q50" s="54">
        <f t="shared" ref="Q50:Q61" si="11">I50/N50*100</f>
        <v>6.4438900302586113</v>
      </c>
      <c r="R50" s="54"/>
      <c r="S50" s="159" t="str">
        <f t="shared" si="7"/>
        <v>ニュージーランド</v>
      </c>
    </row>
    <row r="51" spans="2:19" ht="14.1" customHeight="1">
      <c r="B51" s="21"/>
      <c r="C51" s="22" t="s">
        <v>272</v>
      </c>
      <c r="E51" s="60">
        <v>1651018</v>
      </c>
      <c r="F51" s="54">
        <f t="shared" si="0"/>
        <v>0.26486831118950371</v>
      </c>
      <c r="G51" s="62">
        <v>353995</v>
      </c>
      <c r="H51" s="116">
        <f t="shared" si="1"/>
        <v>0.3465329737927898</v>
      </c>
      <c r="I51" s="62">
        <f t="shared" si="2"/>
        <v>2005013</v>
      </c>
      <c r="J51" s="60">
        <v>1287921</v>
      </c>
      <c r="K51" s="54">
        <f t="shared" si="10"/>
        <v>0.2063621689946257</v>
      </c>
      <c r="L51" s="62">
        <v>391502</v>
      </c>
      <c r="M51" s="54">
        <f>L51/$L$7*100</f>
        <v>0.45352603453770196</v>
      </c>
      <c r="N51" s="62">
        <f t="shared" si="3"/>
        <v>1679423</v>
      </c>
      <c r="O51" s="47">
        <f t="shared" si="4"/>
        <v>128.19249006732556</v>
      </c>
      <c r="P51" s="47">
        <f t="shared" si="5"/>
        <v>90.419716885226649</v>
      </c>
      <c r="Q51" s="54">
        <f t="shared" si="11"/>
        <v>119.38701565954497</v>
      </c>
      <c r="R51" s="54"/>
      <c r="S51" s="165" t="str">
        <f t="shared" si="7"/>
        <v>インドネシア</v>
      </c>
    </row>
    <row r="52" spans="2:19" ht="14.1" customHeight="1">
      <c r="B52" s="21"/>
      <c r="C52" s="22" t="s">
        <v>273</v>
      </c>
      <c r="E52" s="60">
        <v>2712</v>
      </c>
      <c r="F52" s="54">
        <f t="shared" si="0"/>
        <v>4.3507875743688685E-4</v>
      </c>
      <c r="G52" s="68">
        <v>0</v>
      </c>
      <c r="H52" s="116">
        <f t="shared" si="1"/>
        <v>0</v>
      </c>
      <c r="I52" s="62">
        <f t="shared" si="2"/>
        <v>2712</v>
      </c>
      <c r="J52" s="60">
        <v>28355</v>
      </c>
      <c r="K52" s="54">
        <f t="shared" si="10"/>
        <v>4.5432905448724052E-3</v>
      </c>
      <c r="L52" s="62">
        <v>184160</v>
      </c>
      <c r="M52" s="54">
        <f>L52/$L$7*100</f>
        <v>0.2133357033181521</v>
      </c>
      <c r="N52" s="62">
        <f t="shared" si="3"/>
        <v>212515</v>
      </c>
      <c r="O52" s="47">
        <f t="shared" si="4"/>
        <v>9.5644507141597597</v>
      </c>
      <c r="P52" s="47" t="str">
        <f t="shared" si="5"/>
        <v xml:space="preserve">－  </v>
      </c>
      <c r="Q52" s="54">
        <f t="shared" si="11"/>
        <v>1.2761452132790627</v>
      </c>
      <c r="R52" s="54"/>
      <c r="S52" s="157" t="str">
        <f t="shared" si="7"/>
        <v>インド</v>
      </c>
    </row>
    <row r="53" spans="2:19" ht="14.1" customHeight="1">
      <c r="B53" s="21"/>
      <c r="C53" s="22" t="s">
        <v>274</v>
      </c>
      <c r="E53" s="232">
        <v>0</v>
      </c>
      <c r="F53" s="156">
        <f t="shared" si="0"/>
        <v>0</v>
      </c>
      <c r="G53" s="62">
        <v>723640</v>
      </c>
      <c r="H53" s="116">
        <f t="shared" si="1"/>
        <v>0.7083860539143616</v>
      </c>
      <c r="I53" s="62">
        <f t="shared" si="2"/>
        <v>723640</v>
      </c>
      <c r="J53" s="118">
        <v>0</v>
      </c>
      <c r="K53" s="116">
        <v>0</v>
      </c>
      <c r="L53" s="62">
        <v>385349</v>
      </c>
      <c r="M53" s="54">
        <f>L53/$L$7*100</f>
        <v>0.44639824032334174</v>
      </c>
      <c r="N53" s="62">
        <f t="shared" si="3"/>
        <v>385349</v>
      </c>
      <c r="O53" s="47" t="str">
        <f t="shared" si="4"/>
        <v xml:space="preserve">－  </v>
      </c>
      <c r="P53" s="47">
        <f t="shared" si="5"/>
        <v>187.78821276297592</v>
      </c>
      <c r="Q53" s="54">
        <f t="shared" si="11"/>
        <v>187.78821276297592</v>
      </c>
      <c r="R53" s="54"/>
      <c r="S53" s="157" t="str">
        <f t="shared" si="7"/>
        <v>パキスタン</v>
      </c>
    </row>
    <row r="54" spans="2:19" ht="14.1" customHeight="1">
      <c r="B54" s="21"/>
      <c r="C54" s="22" t="s">
        <v>278</v>
      </c>
      <c r="E54" s="60">
        <v>2965424</v>
      </c>
      <c r="F54" s="54">
        <f t="shared" si="0"/>
        <v>0.47573487802121051</v>
      </c>
      <c r="G54" s="68">
        <v>0</v>
      </c>
      <c r="H54" s="116">
        <f t="shared" si="1"/>
        <v>0</v>
      </c>
      <c r="I54" s="62">
        <f t="shared" si="2"/>
        <v>2965424</v>
      </c>
      <c r="J54" s="60">
        <v>5739331</v>
      </c>
      <c r="K54" s="54">
        <f t="shared" si="10"/>
        <v>0.91960671014611473</v>
      </c>
      <c r="L54" s="125">
        <v>0</v>
      </c>
      <c r="M54" s="116">
        <v>0</v>
      </c>
      <c r="N54" s="62">
        <f t="shared" si="3"/>
        <v>5739331</v>
      </c>
      <c r="O54" s="47">
        <f t="shared" si="4"/>
        <v>51.668461010525448</v>
      </c>
      <c r="P54" s="47" t="str">
        <f t="shared" si="5"/>
        <v xml:space="preserve">－  </v>
      </c>
      <c r="Q54" s="54">
        <f t="shared" si="11"/>
        <v>51.668461010525448</v>
      </c>
      <c r="R54" s="54"/>
      <c r="S54" s="157" t="str">
        <f t="shared" si="7"/>
        <v>ペルー</v>
      </c>
    </row>
    <row r="55" spans="2:19" ht="14.1" customHeight="1">
      <c r="B55" s="21"/>
      <c r="C55" s="22" t="s">
        <v>288</v>
      </c>
      <c r="E55" s="60">
        <v>1636540</v>
      </c>
      <c r="F55" s="54">
        <f t="shared" si="0"/>
        <v>0.26254564516805412</v>
      </c>
      <c r="G55" s="68">
        <v>0</v>
      </c>
      <c r="H55" s="116">
        <f t="shared" si="1"/>
        <v>0</v>
      </c>
      <c r="I55" s="62">
        <f t="shared" si="2"/>
        <v>1636540</v>
      </c>
      <c r="J55" s="60">
        <v>1094726</v>
      </c>
      <c r="K55" s="54">
        <f t="shared" si="10"/>
        <v>0.17540674607744625</v>
      </c>
      <c r="L55" s="116">
        <v>0</v>
      </c>
      <c r="M55" s="116">
        <v>0</v>
      </c>
      <c r="N55" s="62">
        <f t="shared" si="3"/>
        <v>1094726</v>
      </c>
      <c r="O55" s="47">
        <f t="shared" si="4"/>
        <v>149.49311517219834</v>
      </c>
      <c r="P55" s="47" t="str">
        <f t="shared" si="5"/>
        <v xml:space="preserve">－  </v>
      </c>
      <c r="Q55" s="54">
        <f>I55/N55*100</f>
        <v>149.49311517219834</v>
      </c>
      <c r="R55" s="54"/>
      <c r="S55" s="157" t="str">
        <f t="shared" si="7"/>
        <v>クウェート</v>
      </c>
    </row>
    <row r="56" spans="2:19" ht="14.1" customHeight="1">
      <c r="B56" s="21"/>
      <c r="C56" s="22" t="s">
        <v>297</v>
      </c>
      <c r="E56" s="60">
        <v>2550290</v>
      </c>
      <c r="F56" s="54">
        <f t="shared" si="0"/>
        <v>0.40913606353381937</v>
      </c>
      <c r="G56" s="68">
        <v>0</v>
      </c>
      <c r="H56" s="116">
        <f t="shared" si="1"/>
        <v>0</v>
      </c>
      <c r="I56" s="62">
        <f t="shared" si="2"/>
        <v>2550290</v>
      </c>
      <c r="J56" s="60">
        <v>1723418</v>
      </c>
      <c r="K56" s="54">
        <f t="shared" si="10"/>
        <v>0.27614137556913809</v>
      </c>
      <c r="L56" s="116">
        <v>0</v>
      </c>
      <c r="M56" s="116">
        <v>0</v>
      </c>
      <c r="N56" s="62">
        <f t="shared" si="3"/>
        <v>1723418</v>
      </c>
      <c r="O56" s="47">
        <f t="shared" si="4"/>
        <v>147.97860994837004</v>
      </c>
      <c r="P56" s="47" t="str">
        <f t="shared" si="5"/>
        <v xml:space="preserve">－  </v>
      </c>
      <c r="Q56" s="54">
        <f t="shared" si="11"/>
        <v>147.97860994837004</v>
      </c>
      <c r="R56" s="54"/>
      <c r="S56" s="157" t="str">
        <f t="shared" si="7"/>
        <v>ハンガリー</v>
      </c>
    </row>
    <row r="57" spans="2:19" ht="14.1" customHeight="1">
      <c r="B57" s="21"/>
      <c r="C57" s="22" t="s">
        <v>305</v>
      </c>
      <c r="E57" s="60">
        <v>132351</v>
      </c>
      <c r="F57" s="54">
        <f t="shared" si="0"/>
        <v>2.1232709670180462E-2</v>
      </c>
      <c r="G57" s="68">
        <v>0</v>
      </c>
      <c r="H57" s="116">
        <f t="shared" si="1"/>
        <v>0</v>
      </c>
      <c r="I57" s="62">
        <f t="shared" si="2"/>
        <v>132351</v>
      </c>
      <c r="J57" s="60">
        <v>1531075</v>
      </c>
      <c r="K57" s="54">
        <f t="shared" si="10"/>
        <v>0.2453224676773238</v>
      </c>
      <c r="L57" s="62">
        <v>194759</v>
      </c>
      <c r="M57" s="54">
        <f>L57/$L$7*100</f>
        <v>0.22561385883221105</v>
      </c>
      <c r="N57" s="62">
        <f t="shared" si="3"/>
        <v>1725834</v>
      </c>
      <c r="O57" s="47">
        <f t="shared" si="4"/>
        <v>8.6443185343631121</v>
      </c>
      <c r="P57" s="47" t="str">
        <f t="shared" si="5"/>
        <v xml:space="preserve">－  </v>
      </c>
      <c r="Q57" s="54">
        <f t="shared" si="11"/>
        <v>7.6688140342582205</v>
      </c>
      <c r="R57" s="54"/>
      <c r="S57" s="157" t="str">
        <f t="shared" si="7"/>
        <v>ボリビア</v>
      </c>
    </row>
    <row r="58" spans="2:19" ht="14.1" customHeight="1">
      <c r="B58" s="21"/>
      <c r="C58" s="22" t="s">
        <v>306</v>
      </c>
      <c r="E58" s="60">
        <v>297867</v>
      </c>
      <c r="F58" s="54">
        <f t="shared" si="0"/>
        <v>4.7785989764547628E-2</v>
      </c>
      <c r="G58" s="68">
        <v>0</v>
      </c>
      <c r="H58" s="116">
        <f t="shared" si="1"/>
        <v>0</v>
      </c>
      <c r="I58" s="62">
        <f t="shared" si="2"/>
        <v>297867</v>
      </c>
      <c r="J58" s="60">
        <v>1262315</v>
      </c>
      <c r="K58" s="54">
        <f t="shared" si="10"/>
        <v>0.20225934770413009</v>
      </c>
      <c r="L58" s="116">
        <v>0</v>
      </c>
      <c r="M58" s="116">
        <v>0</v>
      </c>
      <c r="N58" s="62">
        <f t="shared" si="3"/>
        <v>1262315</v>
      </c>
      <c r="O58" s="47">
        <f t="shared" si="4"/>
        <v>23.59688350372134</v>
      </c>
      <c r="P58" s="47" t="str">
        <f t="shared" si="5"/>
        <v xml:space="preserve">－  </v>
      </c>
      <c r="Q58" s="54">
        <f>I58/N58*100</f>
        <v>23.59688350372134</v>
      </c>
      <c r="R58" s="54"/>
      <c r="S58" s="157" t="str">
        <f t="shared" si="7"/>
        <v>エジプト</v>
      </c>
    </row>
    <row r="59" spans="2:19" ht="14.1" customHeight="1">
      <c r="B59" s="21"/>
      <c r="C59" s="22" t="s">
        <v>477</v>
      </c>
      <c r="E59" s="60">
        <v>1867858</v>
      </c>
      <c r="F59" s="54">
        <f>E59/$E$7*100</f>
        <v>0.2996553605120017</v>
      </c>
      <c r="G59" s="68">
        <v>489818</v>
      </c>
      <c r="H59" s="116">
        <f>G59/$G$7*100</f>
        <v>0.47949289723650534</v>
      </c>
      <c r="I59" s="62">
        <f>E59+G59</f>
        <v>2357676</v>
      </c>
      <c r="J59" s="60">
        <v>1359783</v>
      </c>
      <c r="K59" s="54">
        <f>J59/$J$7*100</f>
        <v>0.21787653842279078</v>
      </c>
      <c r="L59" s="62">
        <v>16871</v>
      </c>
      <c r="M59" s="54">
        <f>L59/$L$7*100</f>
        <v>1.9543802403782281E-2</v>
      </c>
      <c r="N59" s="62">
        <f>J59+L59</f>
        <v>1376654</v>
      </c>
      <c r="O59" s="47">
        <f>IF(E59&gt;0,IF(J59&gt;0,E59/J59*100,"－  "),"－  ")</f>
        <v>137.36441770488378</v>
      </c>
      <c r="P59" s="47">
        <f>IF(G59&gt;0,IF(L59&gt;0,G59/L59*100,"－  "),"－  ")</f>
        <v>2903.3133779858927</v>
      </c>
      <c r="Q59" s="54">
        <f>I59/N59*100</f>
        <v>171.26133363938942</v>
      </c>
      <c r="R59" s="54"/>
      <c r="S59" s="157" t="str">
        <f>C59</f>
        <v>スロバキア</v>
      </c>
    </row>
    <row r="60" spans="2:19" ht="14.1" customHeight="1">
      <c r="B60" s="21"/>
      <c r="C60" s="22" t="s">
        <v>478</v>
      </c>
      <c r="E60" s="60">
        <v>2337677</v>
      </c>
      <c r="F60" s="54">
        <f>E60/$E$7*100</f>
        <v>0.37502714028347689</v>
      </c>
      <c r="G60" s="68">
        <v>0</v>
      </c>
      <c r="H60" s="116">
        <f>G60/$G$7*100</f>
        <v>0</v>
      </c>
      <c r="I60" s="62">
        <f>E60+G60</f>
        <v>2337677</v>
      </c>
      <c r="J60" s="60">
        <v>893050</v>
      </c>
      <c r="K60" s="54">
        <f>J60/$J$7*100</f>
        <v>0.14309242183383183</v>
      </c>
      <c r="L60" s="150">
        <v>0</v>
      </c>
      <c r="M60" s="116">
        <v>0</v>
      </c>
      <c r="N60" s="62">
        <f>J60+L60</f>
        <v>893050</v>
      </c>
      <c r="O60" s="47">
        <f>IF(E60&gt;0,IF(J60&gt;0,E60/J60*100,"－  "),"－  ")</f>
        <v>261.76328313084372</v>
      </c>
      <c r="P60" s="47" t="str">
        <f>IF(G60&gt;0,IF(L60&gt;0,G60/L60*100,"－  "),"－  ")</f>
        <v xml:space="preserve">－  </v>
      </c>
      <c r="Q60" s="54">
        <f>I60/N60*100</f>
        <v>261.76328313084372</v>
      </c>
      <c r="R60" s="54"/>
      <c r="S60" s="157" t="str">
        <f>C60</f>
        <v>ルーマニア</v>
      </c>
    </row>
    <row r="61" spans="2:19" ht="14.1" customHeight="1" thickBot="1">
      <c r="B61" s="29"/>
      <c r="C61" s="28" t="s">
        <v>245</v>
      </c>
      <c r="D61" s="66"/>
      <c r="E61" s="61">
        <v>8207825</v>
      </c>
      <c r="F61" s="54">
        <f t="shared" si="0"/>
        <v>1.3167589610101091</v>
      </c>
      <c r="G61" s="233">
        <v>9238</v>
      </c>
      <c r="H61" s="116">
        <f t="shared" si="1"/>
        <v>9.043267876376198E-3</v>
      </c>
      <c r="I61" s="62">
        <f t="shared" si="2"/>
        <v>8217063</v>
      </c>
      <c r="J61" s="61">
        <v>18135969</v>
      </c>
      <c r="K61" s="54">
        <f t="shared" si="10"/>
        <v>2.905906417908624</v>
      </c>
      <c r="L61" s="150">
        <v>0</v>
      </c>
      <c r="M61" s="116">
        <v>0</v>
      </c>
      <c r="N61" s="62">
        <f t="shared" si="3"/>
        <v>18135969</v>
      </c>
      <c r="O61" s="71">
        <f t="shared" si="4"/>
        <v>45.257162713500449</v>
      </c>
      <c r="P61" s="71" t="str">
        <f>IF(G61&gt;0,IF(L61&gt;0,G61/L61*100,"－  "),"－  ")</f>
        <v xml:space="preserve">－  </v>
      </c>
      <c r="Q61" s="57">
        <f t="shared" si="11"/>
        <v>45.308100162720834</v>
      </c>
      <c r="R61" s="57"/>
      <c r="S61" s="160" t="s">
        <v>307</v>
      </c>
    </row>
    <row r="62" spans="2:19" ht="14.1" customHeight="1">
      <c r="C62" s="267" t="s">
        <v>404</v>
      </c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</row>
  </sheetData>
  <mergeCells count="12">
    <mergeCell ref="C62:N62"/>
    <mergeCell ref="Q4:R4"/>
    <mergeCell ref="Q5:R5"/>
    <mergeCell ref="Q6:R6"/>
    <mergeCell ref="L5:M5"/>
    <mergeCell ref="I2:M2"/>
    <mergeCell ref="B4:C6"/>
    <mergeCell ref="E4:I4"/>
    <mergeCell ref="E5:F5"/>
    <mergeCell ref="G5:H5"/>
    <mergeCell ref="J4:N4"/>
    <mergeCell ref="J5:K5"/>
  </mergeCells>
  <phoneticPr fontId="1"/>
  <pageMargins left="0.2" right="0.27" top="0.19685039370078741" bottom="0.19685039370078741" header="0" footer="0"/>
  <pageSetup paperSize="9" scale="70" orientation="landscape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1:N54"/>
  <sheetViews>
    <sheetView showGridLines="0" view="pageBreakPreview" zoomScale="85" zoomScaleNormal="100" zoomScaleSheetLayoutView="85" workbookViewId="0"/>
  </sheetViews>
  <sheetFormatPr defaultRowHeight="12.75"/>
  <cols>
    <col min="1" max="1" width="5" style="1" customWidth="1"/>
    <col min="2" max="2" width="0.875" style="1" customWidth="1"/>
    <col min="3" max="6" width="3.625" style="1" customWidth="1"/>
    <col min="7" max="7" width="11.875" style="1" customWidth="1"/>
    <col min="8" max="8" width="0.875" style="1" customWidth="1"/>
    <col min="9" max="9" width="5.625" style="1" customWidth="1"/>
    <col min="10" max="10" width="10.625" style="26" customWidth="1"/>
    <col min="11" max="11" width="13" style="26" customWidth="1"/>
    <col min="12" max="12" width="10.625" style="1" customWidth="1"/>
    <col min="13" max="13" width="12.875" style="1" customWidth="1"/>
    <col min="14" max="14" width="9.375" style="1" bestFit="1" customWidth="1"/>
    <col min="15" max="16384" width="9" style="1"/>
  </cols>
  <sheetData>
    <row r="1" spans="2:14" ht="13.5" customHeight="1"/>
    <row r="2" spans="2:14" ht="18" customHeight="1">
      <c r="E2" s="115" t="s">
        <v>318</v>
      </c>
      <c r="F2" s="18"/>
      <c r="G2" s="317" t="s">
        <v>291</v>
      </c>
      <c r="H2" s="326"/>
      <c r="I2" s="326"/>
      <c r="J2" s="326"/>
      <c r="K2" s="326"/>
      <c r="L2" s="326"/>
    </row>
    <row r="3" spans="2:14" ht="18" customHeight="1">
      <c r="E3" s="2"/>
      <c r="G3" s="16"/>
      <c r="H3" s="17"/>
      <c r="I3" s="17"/>
      <c r="J3" s="111"/>
      <c r="K3" s="111"/>
      <c r="L3" s="17"/>
    </row>
    <row r="5" spans="2:14" ht="13.5" thickBot="1">
      <c r="C5" s="1" t="s">
        <v>77</v>
      </c>
      <c r="M5" s="59" t="s">
        <v>212</v>
      </c>
    </row>
    <row r="6" spans="2:14" ht="15.95" customHeight="1">
      <c r="B6" s="13"/>
      <c r="C6" s="320" t="s">
        <v>89</v>
      </c>
      <c r="D6" s="320"/>
      <c r="E6" s="320"/>
      <c r="F6" s="320"/>
      <c r="G6" s="320"/>
      <c r="H6" s="13"/>
      <c r="I6" s="322" t="s">
        <v>59</v>
      </c>
      <c r="J6" s="324" t="s">
        <v>413</v>
      </c>
      <c r="K6" s="325"/>
      <c r="L6" s="318" t="s">
        <v>325</v>
      </c>
      <c r="M6" s="319"/>
    </row>
    <row r="7" spans="2:14" ht="15.95" customHeight="1">
      <c r="B7" s="14"/>
      <c r="C7" s="321"/>
      <c r="D7" s="321"/>
      <c r="E7" s="321"/>
      <c r="F7" s="321"/>
      <c r="G7" s="321"/>
      <c r="H7" s="14"/>
      <c r="I7" s="323"/>
      <c r="J7" s="119" t="s">
        <v>60</v>
      </c>
      <c r="K7" s="120" t="s">
        <v>61</v>
      </c>
      <c r="L7" s="133" t="s">
        <v>60</v>
      </c>
      <c r="M7" s="134" t="s">
        <v>61</v>
      </c>
    </row>
    <row r="8" spans="2:14" ht="6.95" customHeight="1">
      <c r="I8" s="9"/>
      <c r="J8" s="121"/>
      <c r="K8" s="84"/>
      <c r="L8" s="39"/>
      <c r="M8" s="21"/>
    </row>
    <row r="9" spans="2:14" ht="14.1" customHeight="1">
      <c r="C9" s="317" t="s">
        <v>96</v>
      </c>
      <c r="D9" s="317"/>
      <c r="E9" s="317"/>
      <c r="F9" s="317"/>
      <c r="G9" s="317"/>
      <c r="I9" s="11"/>
      <c r="J9" s="151"/>
      <c r="K9" s="152">
        <v>623335420</v>
      </c>
      <c r="L9" s="140"/>
      <c r="M9" s="92">
        <v>624107125</v>
      </c>
    </row>
    <row r="10" spans="2:14" ht="6.95" customHeight="1">
      <c r="I10" s="11"/>
      <c r="J10" s="151"/>
      <c r="K10" s="152"/>
      <c r="L10" s="140"/>
      <c r="M10" s="92"/>
    </row>
    <row r="11" spans="2:14" ht="14.1" customHeight="1">
      <c r="C11" s="314" t="s">
        <v>275</v>
      </c>
      <c r="D11" s="314"/>
      <c r="E11" s="314"/>
      <c r="F11" s="314"/>
      <c r="G11" s="314"/>
      <c r="I11" s="11"/>
      <c r="J11" s="151"/>
      <c r="K11" s="92">
        <v>0</v>
      </c>
      <c r="L11" s="140"/>
      <c r="M11" s="92">
        <v>0</v>
      </c>
    </row>
    <row r="12" spans="2:14" ht="14.1" customHeight="1">
      <c r="C12" s="314" t="s">
        <v>63</v>
      </c>
      <c r="D12" s="314"/>
      <c r="E12" s="314"/>
      <c r="F12" s="314"/>
      <c r="G12" s="314"/>
      <c r="I12" s="11"/>
      <c r="J12" s="151"/>
      <c r="K12" s="152">
        <v>419672</v>
      </c>
      <c r="L12" s="140"/>
      <c r="M12" s="92">
        <v>610734</v>
      </c>
    </row>
    <row r="13" spans="2:14" ht="14.1" customHeight="1">
      <c r="C13" s="314" t="s">
        <v>210</v>
      </c>
      <c r="D13" s="314"/>
      <c r="E13" s="314"/>
      <c r="F13" s="314"/>
      <c r="G13" s="314"/>
      <c r="I13" s="11"/>
      <c r="J13" s="151"/>
      <c r="K13" s="152">
        <v>876</v>
      </c>
      <c r="L13" s="140"/>
      <c r="M13" s="92">
        <v>3340</v>
      </c>
    </row>
    <row r="14" spans="2:14" ht="14.1" customHeight="1">
      <c r="C14" s="314" t="s">
        <v>64</v>
      </c>
      <c r="D14" s="314"/>
      <c r="E14" s="314"/>
      <c r="F14" s="314"/>
      <c r="G14" s="314"/>
      <c r="I14" s="11"/>
      <c r="J14" s="151"/>
      <c r="K14" s="152">
        <v>4407438</v>
      </c>
      <c r="L14" s="140"/>
      <c r="M14" s="92">
        <v>5453214</v>
      </c>
    </row>
    <row r="15" spans="2:14" ht="14.1" customHeight="1">
      <c r="D15" s="1" t="s">
        <v>69</v>
      </c>
      <c r="E15" s="314" t="s">
        <v>70</v>
      </c>
      <c r="F15" s="314"/>
      <c r="G15" s="314"/>
      <c r="I15" s="11"/>
      <c r="J15" s="151"/>
      <c r="K15" s="152">
        <v>2389000</v>
      </c>
      <c r="L15" s="140"/>
      <c r="M15" s="92">
        <v>2991160</v>
      </c>
    </row>
    <row r="16" spans="2:14" ht="14.1" customHeight="1">
      <c r="D16" s="1" t="s">
        <v>69</v>
      </c>
      <c r="E16" s="314" t="s">
        <v>71</v>
      </c>
      <c r="F16" s="314"/>
      <c r="G16" s="314"/>
      <c r="I16" s="11" t="s">
        <v>68</v>
      </c>
      <c r="J16" s="151">
        <v>447</v>
      </c>
      <c r="K16" s="152">
        <v>218686</v>
      </c>
      <c r="L16" s="140">
        <v>268</v>
      </c>
      <c r="M16" s="92">
        <v>203612</v>
      </c>
      <c r="N16" s="58"/>
    </row>
    <row r="17" spans="2:13" ht="14.1" customHeight="1">
      <c r="C17" s="314" t="s">
        <v>65</v>
      </c>
      <c r="D17" s="314"/>
      <c r="E17" s="314"/>
      <c r="F17" s="314"/>
      <c r="G17" s="314"/>
      <c r="I17" s="11"/>
      <c r="J17" s="151"/>
      <c r="K17" s="152">
        <v>1661897</v>
      </c>
      <c r="L17" s="140"/>
      <c r="M17" s="92">
        <v>1874384</v>
      </c>
    </row>
    <row r="18" spans="2:13" ht="14.1" customHeight="1">
      <c r="C18" s="314" t="s">
        <v>211</v>
      </c>
      <c r="D18" s="314"/>
      <c r="E18" s="314"/>
      <c r="F18" s="314"/>
      <c r="G18" s="314"/>
      <c r="I18" s="11"/>
      <c r="J18" s="151"/>
      <c r="K18" s="152">
        <v>611762046</v>
      </c>
      <c r="L18" s="140"/>
      <c r="M18" s="92">
        <v>609609974</v>
      </c>
    </row>
    <row r="19" spans="2:13" ht="14.1" customHeight="1">
      <c r="D19" s="1" t="s">
        <v>69</v>
      </c>
      <c r="E19" s="314" t="s">
        <v>72</v>
      </c>
      <c r="F19" s="314"/>
      <c r="G19" s="314"/>
      <c r="I19" s="11"/>
      <c r="J19" s="151"/>
      <c r="K19" s="152">
        <v>5611898</v>
      </c>
      <c r="L19" s="140"/>
      <c r="M19" s="92">
        <v>6895197</v>
      </c>
    </row>
    <row r="20" spans="2:13" ht="14.1" customHeight="1">
      <c r="D20" s="1" t="s">
        <v>69</v>
      </c>
      <c r="E20" s="314" t="s">
        <v>73</v>
      </c>
      <c r="F20" s="314"/>
      <c r="G20" s="314"/>
      <c r="I20" s="11"/>
      <c r="J20" s="151"/>
      <c r="K20" s="152">
        <v>601957372</v>
      </c>
      <c r="L20" s="140"/>
      <c r="M20" s="92">
        <v>595109689</v>
      </c>
    </row>
    <row r="21" spans="2:13" ht="14.1" customHeight="1">
      <c r="E21" s="1" t="s">
        <v>69</v>
      </c>
      <c r="F21" s="314" t="s">
        <v>74</v>
      </c>
      <c r="G21" s="314"/>
      <c r="I21" s="11" t="s">
        <v>464</v>
      </c>
      <c r="J21" s="151">
        <v>341206</v>
      </c>
      <c r="K21" s="152">
        <v>572364299</v>
      </c>
      <c r="L21" s="140">
        <v>347315</v>
      </c>
      <c r="M21" s="92">
        <v>552153977</v>
      </c>
    </row>
    <row r="22" spans="2:13" ht="14.1" customHeight="1">
      <c r="F22" s="1" t="s">
        <v>69</v>
      </c>
      <c r="G22" s="15" t="s">
        <v>75</v>
      </c>
      <c r="I22" s="11" t="s">
        <v>464</v>
      </c>
      <c r="J22" s="151">
        <v>341206</v>
      </c>
      <c r="K22" s="152">
        <v>572364299</v>
      </c>
      <c r="L22" s="140">
        <v>347314</v>
      </c>
      <c r="M22" s="92">
        <v>552153707</v>
      </c>
    </row>
    <row r="23" spans="2:13" ht="14.1" customHeight="1">
      <c r="E23" s="1" t="s">
        <v>69</v>
      </c>
      <c r="F23" s="314" t="s">
        <v>76</v>
      </c>
      <c r="G23" s="314"/>
      <c r="I23" s="11" t="s">
        <v>465</v>
      </c>
      <c r="J23" s="151">
        <v>25477923</v>
      </c>
      <c r="K23" s="152">
        <v>29593073</v>
      </c>
      <c r="L23" s="140">
        <v>38380107</v>
      </c>
      <c r="M23" s="92">
        <v>42955712</v>
      </c>
    </row>
    <row r="24" spans="2:13" ht="14.1" customHeight="1">
      <c r="C24" s="314" t="s">
        <v>66</v>
      </c>
      <c r="D24" s="314"/>
      <c r="E24" s="314"/>
      <c r="F24" s="314"/>
      <c r="G24" s="314"/>
      <c r="I24" s="11"/>
      <c r="J24" s="151"/>
      <c r="K24" s="152">
        <v>1652633</v>
      </c>
      <c r="L24" s="140"/>
      <c r="M24" s="92">
        <v>2823612</v>
      </c>
    </row>
    <row r="25" spans="2:13" ht="14.1" customHeight="1">
      <c r="D25" s="1" t="s">
        <v>69</v>
      </c>
      <c r="E25" s="314" t="s">
        <v>201</v>
      </c>
      <c r="F25" s="314"/>
      <c r="G25" s="314"/>
      <c r="I25" s="11" t="s">
        <v>68</v>
      </c>
      <c r="J25" s="151">
        <v>648</v>
      </c>
      <c r="K25" s="152">
        <v>857607</v>
      </c>
      <c r="L25" s="140">
        <v>1484</v>
      </c>
      <c r="M25" s="92">
        <v>1935422</v>
      </c>
    </row>
    <row r="26" spans="2:13" ht="14.1" customHeight="1">
      <c r="C26" s="314" t="s">
        <v>67</v>
      </c>
      <c r="D26" s="314"/>
      <c r="E26" s="314"/>
      <c r="F26" s="314"/>
      <c r="G26" s="314"/>
      <c r="I26" s="11"/>
      <c r="J26" s="151"/>
      <c r="K26" s="152">
        <v>3430858</v>
      </c>
      <c r="L26" s="140"/>
      <c r="M26" s="92">
        <v>3731867</v>
      </c>
    </row>
    <row r="27" spans="2:13" ht="6.95" customHeight="1" thickBot="1">
      <c r="B27" s="5"/>
      <c r="C27" s="5"/>
      <c r="D27" s="5"/>
      <c r="E27" s="5"/>
      <c r="F27" s="5"/>
      <c r="G27" s="5"/>
      <c r="H27" s="5"/>
      <c r="I27" s="12"/>
      <c r="J27" s="44"/>
      <c r="K27" s="29"/>
      <c r="L27" s="44"/>
      <c r="M27" s="29"/>
    </row>
    <row r="31" spans="2:13" ht="13.5" thickBot="1">
      <c r="C31" s="1" t="s">
        <v>78</v>
      </c>
      <c r="M31" s="1" t="s">
        <v>259</v>
      </c>
    </row>
    <row r="32" spans="2:13" ht="15.95" customHeight="1">
      <c r="B32" s="13"/>
      <c r="C32" s="320" t="s">
        <v>58</v>
      </c>
      <c r="D32" s="320"/>
      <c r="E32" s="320"/>
      <c r="F32" s="320"/>
      <c r="G32" s="320"/>
      <c r="H32" s="13"/>
      <c r="I32" s="322" t="s">
        <v>59</v>
      </c>
      <c r="J32" s="324" t="s">
        <v>413</v>
      </c>
      <c r="K32" s="325"/>
      <c r="L32" s="318" t="s">
        <v>325</v>
      </c>
      <c r="M32" s="319"/>
    </row>
    <row r="33" spans="2:13" ht="15.95" customHeight="1">
      <c r="B33" s="14"/>
      <c r="C33" s="321"/>
      <c r="D33" s="321"/>
      <c r="E33" s="321"/>
      <c r="F33" s="321"/>
      <c r="G33" s="321"/>
      <c r="H33" s="14"/>
      <c r="I33" s="323"/>
      <c r="J33" s="119" t="s">
        <v>60</v>
      </c>
      <c r="K33" s="120" t="s">
        <v>61</v>
      </c>
      <c r="L33" s="133" t="s">
        <v>60</v>
      </c>
      <c r="M33" s="134" t="s">
        <v>61</v>
      </c>
    </row>
    <row r="34" spans="2:13" ht="6.95" customHeight="1">
      <c r="I34" s="9"/>
      <c r="J34" s="121"/>
      <c r="K34" s="84"/>
      <c r="L34" s="39"/>
      <c r="M34" s="21"/>
    </row>
    <row r="35" spans="2:13" ht="14.1" customHeight="1">
      <c r="C35" s="317" t="s">
        <v>96</v>
      </c>
      <c r="D35" s="317"/>
      <c r="E35" s="317"/>
      <c r="F35" s="317"/>
      <c r="G35" s="317"/>
      <c r="I35" s="11"/>
      <c r="J35" s="151"/>
      <c r="K35" s="152">
        <v>102153338</v>
      </c>
      <c r="L35" s="140"/>
      <c r="M35" s="92">
        <v>86324041</v>
      </c>
    </row>
    <row r="36" spans="2:13" ht="6.95" customHeight="1">
      <c r="I36" s="11"/>
      <c r="J36" s="151"/>
      <c r="K36" s="152"/>
      <c r="L36" s="140"/>
      <c r="M36" s="92"/>
    </row>
    <row r="37" spans="2:13" ht="14.1" customHeight="1">
      <c r="C37" s="314" t="s">
        <v>62</v>
      </c>
      <c r="D37" s="314"/>
      <c r="E37" s="314"/>
      <c r="F37" s="314"/>
      <c r="G37" s="314"/>
      <c r="I37" s="11"/>
      <c r="J37" s="140"/>
      <c r="K37" s="92">
        <v>0</v>
      </c>
      <c r="L37" s="140"/>
      <c r="M37" s="92">
        <v>0</v>
      </c>
    </row>
    <row r="38" spans="2:13" ht="14.1" customHeight="1">
      <c r="C38" s="15"/>
      <c r="D38" s="1" t="s">
        <v>69</v>
      </c>
      <c r="E38" s="314" t="s">
        <v>79</v>
      </c>
      <c r="F38" s="314"/>
      <c r="G38" s="314"/>
      <c r="I38" s="11" t="s">
        <v>68</v>
      </c>
      <c r="J38" s="140">
        <v>0</v>
      </c>
      <c r="K38" s="92">
        <v>0</v>
      </c>
      <c r="L38" s="140">
        <v>0</v>
      </c>
      <c r="M38" s="92">
        <v>0</v>
      </c>
    </row>
    <row r="39" spans="2:13" ht="14.1" customHeight="1">
      <c r="C39" s="314" t="s">
        <v>63</v>
      </c>
      <c r="D39" s="314"/>
      <c r="E39" s="314"/>
      <c r="F39" s="314"/>
      <c r="G39" s="314"/>
      <c r="I39" s="11"/>
      <c r="J39" s="151"/>
      <c r="K39" s="152">
        <v>1090663</v>
      </c>
      <c r="L39" s="140"/>
      <c r="M39" s="92">
        <v>2798030</v>
      </c>
    </row>
    <row r="40" spans="2:13" ht="14.1" customHeight="1">
      <c r="C40" s="314" t="s">
        <v>64</v>
      </c>
      <c r="D40" s="314"/>
      <c r="E40" s="314"/>
      <c r="F40" s="314"/>
      <c r="G40" s="314"/>
      <c r="I40" s="11"/>
      <c r="J40" s="151"/>
      <c r="K40" s="152">
        <v>7864714</v>
      </c>
      <c r="L40" s="140"/>
      <c r="M40" s="92">
        <v>15861712</v>
      </c>
    </row>
    <row r="41" spans="2:13" ht="14.1" customHeight="1">
      <c r="D41" s="1" t="s">
        <v>69</v>
      </c>
      <c r="E41" s="314" t="s">
        <v>70</v>
      </c>
      <c r="F41" s="314"/>
      <c r="G41" s="314"/>
      <c r="I41" s="11"/>
      <c r="J41" s="151"/>
      <c r="K41" s="152">
        <v>7613840</v>
      </c>
      <c r="L41" s="140"/>
      <c r="M41" s="92">
        <v>14160891</v>
      </c>
    </row>
    <row r="42" spans="2:13" ht="14.1" customHeight="1">
      <c r="D42" s="1" t="s">
        <v>69</v>
      </c>
      <c r="E42" s="316" t="s">
        <v>80</v>
      </c>
      <c r="F42" s="316"/>
      <c r="G42" s="316"/>
      <c r="I42" s="11" t="s">
        <v>68</v>
      </c>
      <c r="J42" s="151">
        <v>0</v>
      </c>
      <c r="K42" s="152">
        <v>0</v>
      </c>
      <c r="L42" s="140">
        <v>401</v>
      </c>
      <c r="M42" s="92">
        <v>1435277</v>
      </c>
    </row>
    <row r="43" spans="2:13" ht="14.1" customHeight="1">
      <c r="C43" s="314" t="s">
        <v>65</v>
      </c>
      <c r="D43" s="314"/>
      <c r="E43" s="314"/>
      <c r="F43" s="314"/>
      <c r="G43" s="314"/>
      <c r="I43" s="11"/>
      <c r="J43" s="151"/>
      <c r="K43" s="152">
        <v>6301337</v>
      </c>
      <c r="L43" s="140"/>
      <c r="M43" s="92">
        <v>6269239</v>
      </c>
    </row>
    <row r="44" spans="2:13" ht="14.1" customHeight="1">
      <c r="D44" s="1" t="s">
        <v>69</v>
      </c>
      <c r="E44" s="315" t="s">
        <v>202</v>
      </c>
      <c r="F44" s="315"/>
      <c r="G44" s="315"/>
      <c r="I44" s="11" t="s">
        <v>466</v>
      </c>
      <c r="J44" s="151">
        <v>1126</v>
      </c>
      <c r="K44" s="152">
        <v>706611</v>
      </c>
      <c r="L44" s="140">
        <v>1161</v>
      </c>
      <c r="M44" s="92">
        <v>713006</v>
      </c>
    </row>
    <row r="45" spans="2:13" ht="14.1" customHeight="1">
      <c r="C45" s="314" t="s">
        <v>184</v>
      </c>
      <c r="D45" s="314"/>
      <c r="E45" s="314"/>
      <c r="F45" s="314"/>
      <c r="G45" s="314"/>
      <c r="I45" s="11"/>
      <c r="J45" s="151"/>
      <c r="K45" s="152">
        <v>86093749</v>
      </c>
      <c r="L45" s="140"/>
      <c r="M45" s="92">
        <v>60437635</v>
      </c>
    </row>
    <row r="46" spans="2:13" ht="14.1" customHeight="1">
      <c r="D46" s="1" t="s">
        <v>69</v>
      </c>
      <c r="E46" s="315" t="s">
        <v>203</v>
      </c>
      <c r="F46" s="315"/>
      <c r="G46" s="315"/>
      <c r="I46" s="11"/>
      <c r="J46" s="151"/>
      <c r="K46" s="152">
        <v>7707008</v>
      </c>
      <c r="L46" s="140"/>
      <c r="M46" s="92">
        <v>7645210</v>
      </c>
    </row>
    <row r="47" spans="2:13" ht="14.1" customHeight="1">
      <c r="D47" s="1" t="s">
        <v>69</v>
      </c>
      <c r="E47" s="314" t="s">
        <v>81</v>
      </c>
      <c r="F47" s="314"/>
      <c r="G47" s="314"/>
      <c r="I47" s="11"/>
      <c r="J47" s="151"/>
      <c r="K47" s="152">
        <v>46647300</v>
      </c>
      <c r="L47" s="140"/>
      <c r="M47" s="92">
        <v>25277555</v>
      </c>
    </row>
    <row r="48" spans="2:13" ht="14.1" customHeight="1">
      <c r="D48" s="1" t="s">
        <v>69</v>
      </c>
      <c r="E48" s="314" t="s">
        <v>82</v>
      </c>
      <c r="F48" s="314"/>
      <c r="G48" s="314"/>
      <c r="I48" s="11" t="s">
        <v>465</v>
      </c>
      <c r="J48" s="151">
        <v>33026622</v>
      </c>
      <c r="K48" s="152">
        <v>31681133</v>
      </c>
      <c r="L48" s="140">
        <v>27568884</v>
      </c>
      <c r="M48" s="92">
        <v>27508191</v>
      </c>
    </row>
    <row r="49" spans="2:13" ht="14.1" customHeight="1">
      <c r="C49" s="314" t="s">
        <v>66</v>
      </c>
      <c r="D49" s="314"/>
      <c r="E49" s="314"/>
      <c r="F49" s="314"/>
      <c r="G49" s="314"/>
      <c r="I49" s="11"/>
      <c r="J49" s="151"/>
      <c r="K49" s="152">
        <v>774088</v>
      </c>
      <c r="L49" s="140"/>
      <c r="M49" s="92">
        <v>926727</v>
      </c>
    </row>
    <row r="50" spans="2:13" ht="14.1" customHeight="1">
      <c r="D50" s="1" t="s">
        <v>69</v>
      </c>
      <c r="E50" s="314" t="s">
        <v>83</v>
      </c>
      <c r="F50" s="314"/>
      <c r="G50" s="314"/>
      <c r="I50" s="11" t="s">
        <v>465</v>
      </c>
      <c r="J50" s="151">
        <v>1194141</v>
      </c>
      <c r="K50" s="152">
        <v>460845</v>
      </c>
      <c r="L50" s="140">
        <v>1759890</v>
      </c>
      <c r="M50" s="92">
        <v>804137</v>
      </c>
    </row>
    <row r="51" spans="2:13" ht="14.1" customHeight="1">
      <c r="C51" s="314" t="s">
        <v>67</v>
      </c>
      <c r="D51" s="314"/>
      <c r="E51" s="314"/>
      <c r="F51" s="314"/>
      <c r="G51" s="314"/>
      <c r="I51" s="11"/>
      <c r="J51" s="151"/>
      <c r="K51" s="152">
        <v>28787</v>
      </c>
      <c r="L51" s="140"/>
      <c r="M51" s="92">
        <v>30698</v>
      </c>
    </row>
    <row r="52" spans="2:13" ht="6.95" customHeight="1" thickBot="1">
      <c r="B52" s="5"/>
      <c r="C52" s="5"/>
      <c r="D52" s="5"/>
      <c r="E52" s="5"/>
      <c r="F52" s="5"/>
      <c r="G52" s="5"/>
      <c r="H52" s="5"/>
      <c r="I52" s="12"/>
      <c r="J52" s="137"/>
      <c r="K52" s="112"/>
      <c r="L52" s="44"/>
      <c r="M52" s="29"/>
    </row>
    <row r="53" spans="2:13" ht="5.25" customHeight="1"/>
    <row r="54" spans="2:13">
      <c r="C54" s="1" t="s">
        <v>403</v>
      </c>
    </row>
  </sheetData>
  <mergeCells count="41">
    <mergeCell ref="C24:G24"/>
    <mergeCell ref="E25:G25"/>
    <mergeCell ref="C9:G9"/>
    <mergeCell ref="L6:M6"/>
    <mergeCell ref="I6:I7"/>
    <mergeCell ref="J6:K6"/>
    <mergeCell ref="C6:G7"/>
    <mergeCell ref="C18:G18"/>
    <mergeCell ref="E19:G19"/>
    <mergeCell ref="C12:G12"/>
    <mergeCell ref="G2:L2"/>
    <mergeCell ref="E20:G20"/>
    <mergeCell ref="F21:G21"/>
    <mergeCell ref="F23:G23"/>
    <mergeCell ref="E16:G16"/>
    <mergeCell ref="C13:G13"/>
    <mergeCell ref="C17:G17"/>
    <mergeCell ref="C14:G14"/>
    <mergeCell ref="E15:G15"/>
    <mergeCell ref="C11:G11"/>
    <mergeCell ref="C26:G26"/>
    <mergeCell ref="E38:G38"/>
    <mergeCell ref="L32:M32"/>
    <mergeCell ref="C32:G33"/>
    <mergeCell ref="I32:I33"/>
    <mergeCell ref="J32:K32"/>
    <mergeCell ref="E42:G42"/>
    <mergeCell ref="E44:G44"/>
    <mergeCell ref="C43:G43"/>
    <mergeCell ref="E41:G41"/>
    <mergeCell ref="C40:G40"/>
    <mergeCell ref="C35:G35"/>
    <mergeCell ref="C37:G37"/>
    <mergeCell ref="C39:G39"/>
    <mergeCell ref="C45:G45"/>
    <mergeCell ref="E46:G46"/>
    <mergeCell ref="C49:G49"/>
    <mergeCell ref="C51:G51"/>
    <mergeCell ref="E50:G50"/>
    <mergeCell ref="E47:G47"/>
    <mergeCell ref="E48:G4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133</vt:lpstr>
      <vt:lpstr>9-12</vt:lpstr>
      <vt:lpstr>9-13</vt:lpstr>
      <vt:lpstr>9-14</vt:lpstr>
      <vt:lpstr>9-15</vt:lpstr>
      <vt:lpstr>'133'!Print_Area</vt:lpstr>
      <vt:lpstr>'9-12'!Print_Area</vt:lpstr>
      <vt:lpstr>'9-14'!Print_Area</vt:lpstr>
      <vt:lpstr>'9-15'!Print_Area</vt:lpstr>
      <vt:lpstr>'9-3'!Print_Area</vt:lpstr>
      <vt:lpstr>'9-6'!Print_Area</vt:lpstr>
      <vt:lpstr>'9-7'!Print_Area</vt:lpstr>
      <vt:lpstr>'9-9'!Print_Area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2021-09-02T01:37:06Z</cp:lastPrinted>
  <dcterms:created xsi:type="dcterms:W3CDTF">1998-12-10T04:54:32Z</dcterms:created>
  <dcterms:modified xsi:type="dcterms:W3CDTF">2021-09-17T01:48:08Z</dcterms:modified>
</cp:coreProperties>
</file>