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691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133" sheetId="12" state="hidden" r:id="rId12"/>
    <sheet name="9-12" sheetId="13" r:id="rId13"/>
    <sheet name="9-13" sheetId="14" r:id="rId14"/>
    <sheet name="9-14" sheetId="15" r:id="rId15"/>
    <sheet name="9-15" sheetId="16" r:id="rId16"/>
  </sheets>
  <definedNames>
    <definedName name="_xlnm.Print_Area" localSheetId="2">'9-3'!$A$1:$K$7</definedName>
    <definedName name="_xlnm.Print_Area" localSheetId="5">'9-6'!$A$1:$AA$58</definedName>
    <definedName name="_xlnm.Print_Area" localSheetId="6">'9-7'!$A$1:$AA$60</definedName>
    <definedName name="_xlnm.Print_Area" localSheetId="8">'9-9'!$A$1:$M$55</definedName>
    <definedName name="_xlnm.Print_Area" localSheetId="11">'133'!$A$1:$Q$13</definedName>
    <definedName name="_xlnm.Print_Area" localSheetId="12">'9-12'!$A$1:$K$22</definedName>
    <definedName name="_xlnm.Print_Area" localSheetId="14">'9-14'!$A$1:$J$16</definedName>
    <definedName name="_xlnm.Print_Area" localSheetId="15">'9-15'!$A$1:$L$23</definedName>
  </definedNames>
  <calcPr fullCalcOnLoad="1"/>
</workbook>
</file>

<file path=xl/sharedStrings.xml><?xml version="1.0" encoding="utf-8"?>
<sst xmlns="http://schemas.openxmlformats.org/spreadsheetml/2006/main" count="755" uniqueCount="411">
  <si>
    <t>　　注）小型二輪は排気量が250㏄を超えるもので、軽自動車の二輪は排気量が125㏄を超え</t>
  </si>
  <si>
    <t>　資料：財務省貿易統計　　　注）輸出額10億円以上又は輸入額1億円以上の相手国（地域）のみ表章</t>
  </si>
  <si>
    <t>資料：西日本旅客鉄道(株)広島支社・日本貨物鉄道(株)関西支社広島支店・山口県統計年鑑</t>
  </si>
  <si>
    <t>　　　　250㏄以下のもの。特殊用途車には大型特殊を、軽自動車の貨物用には三輪を含む。</t>
  </si>
  <si>
    <t xml:space="preserve">  資料：日本郵便株式会社 防府支店　    注）外国郵便物は普通郵便物に含む。</t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</si>
  <si>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</si>
  <si>
    <t>注）加入電話は、一般加入電話、ビル電話及びメンバーズネットの総施設数。</t>
  </si>
  <si>
    <t>　資料：中国運輸局・山口県統計年鑑</t>
  </si>
  <si>
    <t>野島航路船舶三田尻中関港乗降人員</t>
  </si>
  <si>
    <t>　資料：国土交通省「港湾統計（年報）」</t>
  </si>
  <si>
    <t>　資料：西日本電信電話（株） 山口支店</t>
  </si>
  <si>
    <t>トン数階級別入港船舶 （三田尻中関港）</t>
  </si>
  <si>
    <t>総                数</t>
  </si>
  <si>
    <t>港湾別海上移出入貨物量（三田尻中関港）</t>
  </si>
  <si>
    <t>国別通関輸出入実績（三田尻中関港）</t>
  </si>
  <si>
    <t>　資料：山口県港湾課・山口県統計年鑑</t>
  </si>
  <si>
    <t>　総            数　</t>
  </si>
  <si>
    <t>品目別通関輸出入実績（三田尻中関港）</t>
  </si>
  <si>
    <t xml:space="preserve"> 　港　湾　施　設 （三田尻中関港）</t>
  </si>
  <si>
    <t>山口県港湾課・山口県統計年鑑　　注）大型船繋船岸は水深4.5メートル以上、小型船繋船岸は水深4.5メートル未満で、延長は延べ数である。繋船岸は公共部分のみで専用は除く。</t>
  </si>
  <si>
    <t>小型船繋船岸延長</t>
  </si>
  <si>
    <t>大型船繋船岸延長</t>
  </si>
  <si>
    <t>総　　　 　　　額</t>
  </si>
  <si>
    <t>　資料：山口県統計年鑑</t>
  </si>
  <si>
    <t>１事業者当たり車両数</t>
  </si>
  <si>
    <t xml:space="preserve"> 電話の加入状況等</t>
  </si>
  <si>
    <t>資料：山口県統計年鑑</t>
  </si>
  <si>
    <t>（各年 3月31日）</t>
  </si>
  <si>
    <t>（単位：1000ｔ）</t>
  </si>
  <si>
    <t>(1)　移　　　出</t>
  </si>
  <si>
    <t>食料に適さない原材料</t>
  </si>
  <si>
    <t>(2) 移　　　入</t>
  </si>
  <si>
    <t>種類別自動車保有台数</t>
  </si>
  <si>
    <t>山陽自動車道の利用状況</t>
  </si>
  <si>
    <t>500～1000</t>
  </si>
  <si>
    <t>1000～3000</t>
  </si>
  <si>
    <t>3000～6000</t>
  </si>
  <si>
    <t>6000～10000</t>
  </si>
  <si>
    <t>１日１車当たり実車キロ</t>
  </si>
  <si>
    <t>ニュージーランド</t>
  </si>
  <si>
    <t>(2) 輸　　　入</t>
  </si>
  <si>
    <t>１日１車当たり旅客収入</t>
  </si>
  <si>
    <t>走行１キロ当たり収入</t>
  </si>
  <si>
    <t>(1) 輸　　　出</t>
  </si>
  <si>
    <t>ISDN
施設数</t>
  </si>
  <si>
    <t>アラブ首長国連邦</t>
  </si>
  <si>
    <t>機械類及び輸送機器類</t>
  </si>
  <si>
    <t>駅　　名　　　　</t>
  </si>
  <si>
    <t>機械類及び輸送用機器</t>
  </si>
  <si>
    <t>10000 GT以上</t>
  </si>
  <si>
    <t>（ 三 田 尻 中 関 港 ）</t>
  </si>
  <si>
    <t>資料：財務省貿易統計　　　</t>
  </si>
  <si>
    <t>港湾運送事業の船舶積卸し実績</t>
  </si>
  <si>
    <t>資料：中国運輸局「運輸要覧」</t>
  </si>
  <si>
    <t>消毒剤・殺虫剤及び殺菌剤類</t>
  </si>
  <si>
    <t>アンティグア・バーブーダ</t>
  </si>
  <si>
    <t>　　注）※印は年度末現在</t>
  </si>
  <si>
    <t>年度(ｲﾝﾀｰﾁｪﾝｼﾞ)</t>
  </si>
  <si>
    <t>小包郵便物の取り扱い状況</t>
  </si>
  <si>
    <t>総            数</t>
  </si>
  <si>
    <t>5GT以上～500GT未満</t>
  </si>
  <si>
    <t>ハイヤー・タクシー事業の概況</t>
  </si>
  <si>
    <t>西日本電信電話（株）山口支店・山口県統計年鑑　　</t>
  </si>
  <si>
    <t>　資料：西日本高速道路（株）中国支社・山口県統計年鑑</t>
  </si>
  <si>
    <t>注）ＩＳＤＮとは、総合ディジタル通信網のことです。</t>
  </si>
  <si>
    <t>9-6  国別海上輸出入貨物量（三田尻中関港）</t>
  </si>
  <si>
    <t>9-5  品目別海上貨物輸送量（三田尻中関港）</t>
  </si>
  <si>
    <t>電気通信普及状況</t>
  </si>
  <si>
    <t>その他繊維工業品</t>
  </si>
  <si>
    <t>その他食料工業品</t>
  </si>
  <si>
    <t>（液化石油ガス）</t>
  </si>
  <si>
    <t>プエルトリコ（米）</t>
  </si>
  <si>
    <t>ＩＳＤＮ
施設数</t>
  </si>
  <si>
    <t>中国(ホンコン)</t>
  </si>
  <si>
    <t>トリニダード・トバゴ</t>
  </si>
  <si>
    <t>軽自動車</t>
  </si>
  <si>
    <t>軽自動車等</t>
  </si>
  <si>
    <t>（単位：台）</t>
  </si>
  <si>
    <t>　資料：</t>
  </si>
  <si>
    <t>スペイン</t>
  </si>
  <si>
    <t>アメリカ</t>
  </si>
  <si>
    <t>メキシコ</t>
  </si>
  <si>
    <t>被けん引</t>
  </si>
  <si>
    <t>乗合（バス）</t>
  </si>
  <si>
    <t>小型二輪</t>
  </si>
  <si>
    <t>オランダ</t>
  </si>
  <si>
    <t>食料品及び動物</t>
  </si>
  <si>
    <t>フランス</t>
  </si>
  <si>
    <t>化学製品</t>
  </si>
  <si>
    <t>原料別製品</t>
  </si>
  <si>
    <t>有機化合物</t>
  </si>
  <si>
    <t>スウェーデン</t>
  </si>
  <si>
    <t>輸送用機器</t>
  </si>
  <si>
    <t>イスラエル</t>
  </si>
  <si>
    <t>大韓民国</t>
  </si>
  <si>
    <t>自動車の部分品</t>
  </si>
  <si>
    <t>電気機器</t>
  </si>
  <si>
    <t>（１）輸出</t>
  </si>
  <si>
    <t>中華人民共和国</t>
  </si>
  <si>
    <t>事業者数</t>
  </si>
  <si>
    <t>オーストラリア</t>
  </si>
  <si>
    <t>特殊取扱品</t>
  </si>
  <si>
    <t>フィンランド</t>
  </si>
  <si>
    <t>プラスチック</t>
  </si>
  <si>
    <t>数量単位</t>
  </si>
  <si>
    <t>一般機械</t>
  </si>
  <si>
    <t>ノルウェー</t>
  </si>
  <si>
    <t>（２）輸入</t>
  </si>
  <si>
    <t>南アフリカ</t>
  </si>
  <si>
    <t>オーストリア</t>
  </si>
  <si>
    <t>アイルランド</t>
  </si>
  <si>
    <t>フィリピン</t>
  </si>
  <si>
    <t>ベルギー</t>
  </si>
  <si>
    <t>イギリス</t>
  </si>
  <si>
    <t>イタリア</t>
  </si>
  <si>
    <t>ブラジル</t>
  </si>
  <si>
    <t>デンマーク</t>
  </si>
  <si>
    <t>（単位：ｔ）</t>
  </si>
  <si>
    <t>延実働車両数</t>
  </si>
  <si>
    <t>化学工業品</t>
  </si>
  <si>
    <t>総走行キロ</t>
  </si>
  <si>
    <t>完成自動車</t>
  </si>
  <si>
    <t>乗車人員</t>
  </si>
  <si>
    <t>輸 　移 　出</t>
  </si>
  <si>
    <t>製造食品</t>
  </si>
  <si>
    <t>金属製品</t>
  </si>
  <si>
    <t>（単位：千円）</t>
  </si>
  <si>
    <t>実車キロ</t>
  </si>
  <si>
    <t>国（地域）名</t>
  </si>
  <si>
    <t>砂利・砂</t>
  </si>
  <si>
    <t>分類不能のもの</t>
  </si>
  <si>
    <t>ＩＳＤＮ回線</t>
  </si>
  <si>
    <t>自動車部品</t>
  </si>
  <si>
    <t>シンガポール</t>
  </si>
  <si>
    <t>総トン数</t>
  </si>
  <si>
    <t>輸 　移 　入</t>
  </si>
  <si>
    <t>輸送人員</t>
  </si>
  <si>
    <t>一日平均</t>
  </si>
  <si>
    <t>軽工業品</t>
  </si>
  <si>
    <t>延実在車両数</t>
  </si>
  <si>
    <t>徳山下松</t>
  </si>
  <si>
    <t>合 　 　　計</t>
  </si>
  <si>
    <t>輸送回数</t>
  </si>
  <si>
    <t>旅客収入</t>
  </si>
  <si>
    <t>金属機械工業品</t>
  </si>
  <si>
    <t>農水産品</t>
  </si>
  <si>
    <t>雑工業品</t>
  </si>
  <si>
    <t>１車当たり人口</t>
  </si>
  <si>
    <t>（単位：GT）</t>
  </si>
  <si>
    <t>輸入金額</t>
  </si>
  <si>
    <t>一般加入電話</t>
  </si>
  <si>
    <t>金属くず</t>
  </si>
  <si>
    <t>輸出金額</t>
  </si>
  <si>
    <t>化学薬品</t>
  </si>
  <si>
    <t>輸入前年比</t>
  </si>
  <si>
    <t xml:space="preserve"> 総    額</t>
  </si>
  <si>
    <t>輸出前年比</t>
  </si>
  <si>
    <t>ポーランド</t>
  </si>
  <si>
    <t>マレーシア</t>
  </si>
  <si>
    <t>ゴム製品</t>
  </si>
  <si>
    <t>特殊用途車</t>
  </si>
  <si>
    <t>加入
電話数</t>
  </si>
  <si>
    <t>その他諸国合計</t>
  </si>
  <si>
    <t>（再掲）</t>
  </si>
  <si>
    <t>貿易総額</t>
  </si>
  <si>
    <t>オマーン</t>
  </si>
  <si>
    <t>駅別旅客</t>
  </si>
  <si>
    <t>（単位：人）</t>
  </si>
  <si>
    <t>産業機械</t>
  </si>
  <si>
    <t>（単位：ｍ）</t>
  </si>
  <si>
    <t>サウジアラビア</t>
  </si>
  <si>
    <t>ベトナム</t>
  </si>
  <si>
    <t>年    次</t>
  </si>
  <si>
    <t>A+B/C+D</t>
  </si>
  <si>
    <t>ウクライナ</t>
  </si>
  <si>
    <t>年　度　　</t>
  </si>
  <si>
    <t>取合せ品</t>
  </si>
  <si>
    <t>鉱物性燃料</t>
  </si>
  <si>
    <t xml:space="preserve">単位：千円 </t>
  </si>
  <si>
    <t>総額前年比</t>
  </si>
  <si>
    <t>合成ゴム</t>
  </si>
  <si>
    <t>ハンガリー</t>
  </si>
  <si>
    <t>バーレーン</t>
  </si>
  <si>
    <t>ボリビア</t>
  </si>
  <si>
    <t>平成26年度</t>
  </si>
  <si>
    <t>エジプト</t>
  </si>
  <si>
    <t>平成29年</t>
  </si>
  <si>
    <t>平成28年度</t>
  </si>
  <si>
    <t>(キロ)</t>
  </si>
  <si>
    <t>9-10</t>
  </si>
  <si>
    <t>山口県統計年鑑</t>
  </si>
  <si>
    <t>(千人)</t>
  </si>
  <si>
    <t>チュニジア</t>
  </si>
  <si>
    <t>輸送用容器</t>
  </si>
  <si>
    <t>平成27年度</t>
  </si>
  <si>
    <t>9-11</t>
  </si>
  <si>
    <t>１日平均</t>
  </si>
  <si>
    <t>(千回)</t>
  </si>
  <si>
    <t>平成28年</t>
  </si>
  <si>
    <t>9-12</t>
  </si>
  <si>
    <t>9-13</t>
  </si>
  <si>
    <t>9-14</t>
  </si>
  <si>
    <t>(千km)</t>
  </si>
  <si>
    <t>インドネシア</t>
  </si>
  <si>
    <t>(千円)</t>
  </si>
  <si>
    <t>9-15</t>
  </si>
  <si>
    <t>クウェート</t>
  </si>
  <si>
    <t>（海上）</t>
  </si>
  <si>
    <t>単位：千円</t>
  </si>
  <si>
    <t>平成25年</t>
  </si>
  <si>
    <t>平成27年</t>
  </si>
  <si>
    <t>パキスタン</t>
  </si>
  <si>
    <t>平成26年</t>
  </si>
  <si>
    <t>グレナダ</t>
  </si>
  <si>
    <t>コスタリカ</t>
  </si>
  <si>
    <t>エルサルバドル</t>
  </si>
  <si>
    <t>ドミニカ共和国</t>
  </si>
  <si>
    <t>ジャマイカ</t>
  </si>
  <si>
    <t>平成30年度</t>
  </si>
  <si>
    <t>コロンビア</t>
  </si>
  <si>
    <t>平成30年</t>
  </si>
  <si>
    <t>ミャンマー</t>
  </si>
  <si>
    <t>グァテマラ</t>
  </si>
  <si>
    <t>カタール</t>
  </si>
  <si>
    <t>レバノン</t>
  </si>
  <si>
    <t>平成31年</t>
  </si>
  <si>
    <t>フィジー</t>
  </si>
  <si>
    <t>ブルネイ</t>
  </si>
  <si>
    <t>平成29年度</t>
  </si>
  <si>
    <t>ポルトガル</t>
  </si>
  <si>
    <t>スリランカ</t>
  </si>
  <si>
    <t>アラブ首長国</t>
  </si>
  <si>
    <t>ヨルダン</t>
  </si>
  <si>
    <t>ギリシャ</t>
  </si>
  <si>
    <t>タンザニア</t>
  </si>
  <si>
    <t>仏領ポリネシア</t>
  </si>
  <si>
    <t>(平成29年)</t>
  </si>
  <si>
    <t>マダガスカル</t>
  </si>
  <si>
    <t>モザンビーク</t>
  </si>
  <si>
    <t>モロッコ</t>
  </si>
  <si>
    <t>モーリシャス</t>
  </si>
  <si>
    <t>カンボジア</t>
  </si>
  <si>
    <t>レユニオン</t>
  </si>
  <si>
    <t>グアテマラ</t>
  </si>
  <si>
    <t>クロアチア</t>
  </si>
  <si>
    <t>ホンジュラス</t>
  </si>
  <si>
    <t>グアドループ</t>
  </si>
  <si>
    <t>県内諸港</t>
  </si>
  <si>
    <t>コークス</t>
  </si>
  <si>
    <t>ドミニカ</t>
  </si>
  <si>
    <t>府県内諸港</t>
  </si>
  <si>
    <t>バルバドス</t>
  </si>
  <si>
    <t>マルチニーク</t>
  </si>
  <si>
    <t>エクアドル</t>
  </si>
  <si>
    <t>ニカラグア</t>
  </si>
  <si>
    <t>セントルシア</t>
  </si>
  <si>
    <t>名・港湾名</t>
  </si>
  <si>
    <t>タイ</t>
  </si>
  <si>
    <t>小型</t>
  </si>
  <si>
    <t>品名</t>
  </si>
  <si>
    <t>数量</t>
  </si>
  <si>
    <t>価額</t>
  </si>
  <si>
    <t>年度</t>
  </si>
  <si>
    <t>区分</t>
  </si>
  <si>
    <t>年度末</t>
  </si>
  <si>
    <t>特大車</t>
  </si>
  <si>
    <t>防府西</t>
  </si>
  <si>
    <t>貨物用</t>
  </si>
  <si>
    <t>総数</t>
  </si>
  <si>
    <t>積</t>
  </si>
  <si>
    <t>乗用</t>
  </si>
  <si>
    <t>平成</t>
  </si>
  <si>
    <t>普通</t>
  </si>
  <si>
    <t>中型車</t>
  </si>
  <si>
    <t>大型車</t>
  </si>
  <si>
    <t>揚</t>
  </si>
  <si>
    <t>山口市</t>
  </si>
  <si>
    <t>普通車</t>
  </si>
  <si>
    <t>二輪</t>
  </si>
  <si>
    <t>防府東</t>
  </si>
  <si>
    <t>山口県</t>
  </si>
  <si>
    <t>カナダ</t>
  </si>
  <si>
    <t>ドイツ</t>
  </si>
  <si>
    <t>スイス</t>
  </si>
  <si>
    <t>台湾</t>
  </si>
  <si>
    <t>チェコ</t>
  </si>
  <si>
    <t>水産品</t>
  </si>
  <si>
    <t>鉱産品</t>
  </si>
  <si>
    <t>雑製品</t>
  </si>
  <si>
    <t>富海駅</t>
  </si>
  <si>
    <t>神戸</t>
  </si>
  <si>
    <t>実車率</t>
  </si>
  <si>
    <t>NO</t>
  </si>
  <si>
    <t>家具</t>
  </si>
  <si>
    <t>品種</t>
  </si>
  <si>
    <t>防府駅</t>
  </si>
  <si>
    <t>年次</t>
  </si>
  <si>
    <t>山口</t>
  </si>
  <si>
    <t>(円)</t>
  </si>
  <si>
    <t>仕向国</t>
  </si>
  <si>
    <t>兵庫</t>
  </si>
  <si>
    <t>MT</t>
  </si>
  <si>
    <t>品目</t>
  </si>
  <si>
    <t>車両数</t>
  </si>
  <si>
    <t>内）</t>
  </si>
  <si>
    <t>隻数</t>
  </si>
  <si>
    <t>福岡</t>
  </si>
  <si>
    <t>総額</t>
  </si>
  <si>
    <t>防府市</t>
  </si>
  <si>
    <t>特殊品</t>
  </si>
  <si>
    <t>大道駅</t>
  </si>
  <si>
    <t>林産品</t>
  </si>
  <si>
    <t>広島</t>
  </si>
  <si>
    <t>乗用車</t>
  </si>
  <si>
    <t>糖みつ</t>
  </si>
  <si>
    <t>実働率</t>
  </si>
  <si>
    <t>自動車</t>
  </si>
  <si>
    <t>年</t>
  </si>
  <si>
    <t>引受</t>
  </si>
  <si>
    <t>配達</t>
  </si>
  <si>
    <t>Ａ／Ｃ</t>
  </si>
  <si>
    <t>ロシア</t>
  </si>
  <si>
    <t>チリ</t>
  </si>
  <si>
    <t>上陸</t>
  </si>
  <si>
    <t>堺泉北</t>
  </si>
  <si>
    <t>(％)</t>
  </si>
  <si>
    <t>特殊</t>
  </si>
  <si>
    <t>愛知</t>
  </si>
  <si>
    <t>鹿島</t>
  </si>
  <si>
    <t>Ａ＋Ｂ</t>
  </si>
  <si>
    <t>北九州</t>
  </si>
  <si>
    <t>乗込</t>
  </si>
  <si>
    <t>Ａ</t>
  </si>
  <si>
    <t>加入</t>
  </si>
  <si>
    <t>国名</t>
  </si>
  <si>
    <t>横浜</t>
  </si>
  <si>
    <t>事務用</t>
  </si>
  <si>
    <t>構成比</t>
  </si>
  <si>
    <t>Ｂ／Ｄ</t>
  </si>
  <si>
    <t>Ｂ</t>
  </si>
  <si>
    <t>名古屋</t>
  </si>
  <si>
    <t>（％）</t>
  </si>
  <si>
    <t>砂糖</t>
  </si>
  <si>
    <t>住宅用</t>
  </si>
  <si>
    <t>大阪</t>
  </si>
  <si>
    <t>鋼材</t>
  </si>
  <si>
    <t>神奈川</t>
  </si>
  <si>
    <t>トン数</t>
  </si>
  <si>
    <t>仕出国</t>
  </si>
  <si>
    <t>韓国</t>
  </si>
  <si>
    <t>9-9</t>
  </si>
  <si>
    <t>今治</t>
  </si>
  <si>
    <t>小名浜</t>
  </si>
  <si>
    <t>伊万里</t>
  </si>
  <si>
    <t>大阪府</t>
  </si>
  <si>
    <t>ガーナ</t>
  </si>
  <si>
    <t>9-3</t>
  </si>
  <si>
    <t>博多</t>
  </si>
  <si>
    <t xml:space="preserve"> </t>
  </si>
  <si>
    <t>パナマ</t>
  </si>
  <si>
    <t>※</t>
  </si>
  <si>
    <t>茨城</t>
  </si>
  <si>
    <t>不明</t>
  </si>
  <si>
    <t>シリア</t>
  </si>
  <si>
    <t>ＬＰＧ</t>
  </si>
  <si>
    <t>9-2</t>
  </si>
  <si>
    <t>9-1</t>
  </si>
  <si>
    <t>ケニア</t>
  </si>
  <si>
    <t>9-4</t>
  </si>
  <si>
    <t>9-7</t>
  </si>
  <si>
    <t>9-8</t>
  </si>
  <si>
    <t>木製品</t>
  </si>
  <si>
    <t>アルバ</t>
  </si>
  <si>
    <t>諸国</t>
  </si>
  <si>
    <t>133</t>
  </si>
  <si>
    <t>インド</t>
  </si>
  <si>
    <t>ペルー</t>
  </si>
  <si>
    <t>中国</t>
  </si>
  <si>
    <t>香港</t>
  </si>
  <si>
    <t>トルコ</t>
  </si>
  <si>
    <t>鉄鋼</t>
  </si>
  <si>
    <t>-</t>
  </si>
  <si>
    <t>香川</t>
  </si>
  <si>
    <t>福山</t>
  </si>
  <si>
    <t>衣浦</t>
  </si>
  <si>
    <t>河和</t>
  </si>
  <si>
    <t>徳島</t>
  </si>
  <si>
    <t>厳島</t>
  </si>
  <si>
    <t>宇部</t>
  </si>
  <si>
    <t>坂出</t>
  </si>
  <si>
    <t>津久見</t>
  </si>
  <si>
    <t>佐賀関</t>
  </si>
  <si>
    <t>今切</t>
  </si>
  <si>
    <t>水島</t>
  </si>
  <si>
    <t>〃</t>
  </si>
  <si>
    <t>姫路</t>
  </si>
  <si>
    <t>四日市</t>
  </si>
  <si>
    <t>廃土砂</t>
  </si>
  <si>
    <t>岡山</t>
  </si>
  <si>
    <t>佐賀</t>
  </si>
  <si>
    <t>愛媛</t>
  </si>
  <si>
    <t>大分</t>
  </si>
  <si>
    <t>宮浦</t>
  </si>
  <si>
    <t>鹿児島</t>
  </si>
  <si>
    <t>仙崎</t>
  </si>
  <si>
    <t>三重</t>
  </si>
  <si>
    <t>東播磨</t>
  </si>
  <si>
    <t>福島</t>
  </si>
  <si>
    <t>伊予</t>
  </si>
  <si>
    <t>大長</t>
  </si>
  <si>
    <t xml:space="preserve">－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</si>
</sst>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#\ ###\ ###\ "/>
    <numFmt numFmtId="165" formatCode="0.0_ "/>
    <numFmt numFmtId="166" formatCode="#\ ###\ ###\ ;;&quot;-&quot;"/>
    <numFmt numFmtId="167" formatCode="#\ ###\ ###\ ;;&quot;- &quot;"/>
    <numFmt numFmtId="168" formatCode="0.0_);[Red]\(0.0\)"/>
    <numFmt numFmtId="169" formatCode="#\ ###\ ###;;&quot;-&quot;"/>
    <numFmt numFmtId="170" formatCode="#\ ###\ ###\ \ ;;&quot;-  &quot;"/>
    <numFmt numFmtId="171" formatCode="#\ ###\ ##0\ "/>
    <numFmt numFmtId="172" formatCode="#\ ###\ ###\ \ ;;&quot;- &quot;"/>
    <numFmt numFmtId="173" formatCode="#\ ###\ ###\ \ \ \ \ \ "/>
    <numFmt numFmtId="174" formatCode="#\ \ ###\ \ ###\ \ \ \ \ "/>
    <numFmt numFmtId="175" formatCode="#\ \ ###\ \ ###\ \ \ \ \ \ "/>
    <numFmt numFmtId="176" formatCode="#\ ###\ ###\ ;;&quot;… &quot;"/>
    <numFmt numFmtId="177" formatCode="_ * #,##0.0_ ;_ * \-#,##0.0_ ;_ * &quot;-&quot;?_ ;_ @_ "/>
    <numFmt numFmtId="178" formatCode="_ * #,##0_ ;_ * \-#,##0_ ;_ * &quot;-&quot;?_ ;_ @_ "/>
  </numFmts>
  <fonts count="48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sz val="11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sz val="10"/>
      <name val="ＭＳ 明朝"/>
      <family val="0"/>
    </font>
    <font>
      <sz val="9"/>
      <name val="ＭＳ 明朝"/>
      <family val="0"/>
    </font>
    <font>
      <sz val="10.5"/>
      <name val="ＭＳ Ｐ明朝"/>
      <family val="0"/>
    </font>
    <font>
      <sz val="8"/>
      <name val="ＭＳ 明朝"/>
      <family val="0"/>
    </font>
    <font>
      <sz val="7"/>
      <name val="ＭＳ 明朝"/>
      <family val="0"/>
    </font>
    <font>
      <sz val="6"/>
      <name val="ＭＳ 明朝"/>
      <family val="0"/>
    </font>
    <font>
      <sz val="7.5"/>
      <name val="ＭＳ 明朝"/>
      <family val="0"/>
    </font>
    <font>
      <sz val="10.3"/>
      <name val="ＭＳ 明朝"/>
      <family val="0"/>
    </font>
    <font>
      <sz val="10.3"/>
      <name val="ＤＦ特太ゴシック体"/>
      <family val="0"/>
    </font>
    <font>
      <sz val="10.5"/>
      <name val="DF特太ゴシック体"/>
      <family val="0"/>
    </font>
    <font>
      <b/>
      <sz val="10.5"/>
      <name val="ＤＦ特太ゴシック体"/>
      <family val="0"/>
    </font>
    <font>
      <u val="single"/>
      <sz val="10.5"/>
      <name val="DF特太ゴシック体"/>
      <family val="0"/>
    </font>
    <font>
      <u val="single"/>
      <sz val="10.5"/>
      <name val="ＤＦ特太ゴシック体"/>
      <family val="0"/>
    </font>
    <font>
      <sz val="11"/>
      <name val="ＤＦ特太ゴシック体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>
      <alignment vertical="center"/>
      <protection/>
    </xf>
    <xf numFmtId="0" fontId="47" fillId="31" borderId="0" applyNumberFormat="0" applyBorder="0" applyAlignment="0" applyProtection="0"/>
  </cellStyleXfs>
  <cellXfs count="383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169" fontId="19" fillId="0" borderId="2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 quotePrefix="1">
      <alignment vertical="center"/>
    </xf>
    <xf numFmtId="0" fontId="19" fillId="0" borderId="15" xfId="0" applyNumberFormat="1" applyFont="1" applyFill="1" applyBorder="1" applyAlignment="1">
      <alignment horizontal="distributed" vertical="center" wrapText="1" shrinkToFit="1"/>
    </xf>
    <xf numFmtId="0" fontId="19" fillId="0" borderId="13" xfId="0" applyNumberFormat="1" applyFont="1" applyFill="1" applyBorder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170" fontId="19" fillId="0" borderId="18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169" fontId="19" fillId="0" borderId="11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distributed" vertical="center" wrapText="1" shrinkToFit="1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0" fontId="24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 shrinkToFi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2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distributed" vertical="center" wrapText="1"/>
    </xf>
    <xf numFmtId="167" fontId="20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distributed" vertical="center" wrapText="1"/>
    </xf>
    <xf numFmtId="167" fontId="19" fillId="0" borderId="27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167" fontId="19" fillId="0" borderId="23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quotePrefix="1">
      <alignment horizontal="right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7" fontId="19" fillId="0" borderId="18" xfId="0" applyNumberFormat="1" applyFont="1" applyFill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distributed" vertical="center" wrapText="1"/>
    </xf>
    <xf numFmtId="0" fontId="27" fillId="0" borderId="0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171" fontId="19" fillId="0" borderId="18" xfId="0" applyNumberFormat="1" applyFont="1" applyFill="1" applyBorder="1" applyAlignment="1">
      <alignment vertical="center"/>
    </xf>
    <xf numFmtId="171" fontId="19" fillId="0" borderId="21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71" fontId="19" fillId="0" borderId="11" xfId="0" applyNumberFormat="1" applyFont="1" applyFill="1" applyBorder="1" applyAlignment="1">
      <alignment vertical="center"/>
    </xf>
    <xf numFmtId="0" fontId="19" fillId="0" borderId="29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/>
    </xf>
    <xf numFmtId="0" fontId="19" fillId="0" borderId="30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distributed" vertical="center" wrapText="1"/>
    </xf>
    <xf numFmtId="173" fontId="19" fillId="0" borderId="0" xfId="0" applyNumberFormat="1" applyFont="1" applyFill="1" applyBorder="1" applyAlignment="1">
      <alignment vertical="center"/>
    </xf>
    <xf numFmtId="174" fontId="19" fillId="0" borderId="21" xfId="0" applyNumberFormat="1" applyFont="1" applyFill="1" applyBorder="1" applyAlignment="1">
      <alignment vertical="center"/>
    </xf>
    <xf numFmtId="175" fontId="19" fillId="0" borderId="11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distributed" wrapText="1" shrinkToFit="1"/>
    </xf>
    <xf numFmtId="0" fontId="19" fillId="0" borderId="0" xfId="0" applyNumberFormat="1" applyFont="1" applyFill="1" applyBorder="1" applyAlignment="1">
      <alignment shrinkToFit="1"/>
    </xf>
    <xf numFmtId="169" fontId="19" fillId="0" borderId="3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18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67" fontId="19" fillId="0" borderId="3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 horizontal="distributed" wrapText="1"/>
    </xf>
    <xf numFmtId="0" fontId="19" fillId="0" borderId="34" xfId="0" applyNumberFormat="1" applyFont="1" applyFill="1" applyBorder="1" applyAlignment="1">
      <alignment horizontal="distributed" wrapText="1"/>
    </xf>
    <xf numFmtId="167" fontId="19" fillId="0" borderId="33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 quotePrefix="1">
      <alignment horizontal="right" vertical="center"/>
    </xf>
    <xf numFmtId="165" fontId="19" fillId="0" borderId="11" xfId="0" applyNumberFormat="1" applyFont="1" applyFill="1" applyBorder="1" applyAlignment="1" quotePrefix="1">
      <alignment horizontal="right" vertical="center"/>
    </xf>
    <xf numFmtId="0" fontId="22" fillId="0" borderId="0" xfId="0" applyNumberFormat="1" applyFont="1" applyFill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22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/>
    </xf>
    <xf numFmtId="167" fontId="21" fillId="0" borderId="35" xfId="0" applyNumberFormat="1" applyFont="1" applyFill="1" applyBorder="1" applyAlignment="1">
      <alignment/>
    </xf>
    <xf numFmtId="167" fontId="21" fillId="0" borderId="33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169" fontId="19" fillId="0" borderId="36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vertical="center"/>
    </xf>
    <xf numFmtId="169" fontId="19" fillId="0" borderId="33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 horizontal="distributed" wrapText="1" shrinkToFit="1"/>
    </xf>
    <xf numFmtId="0" fontId="19" fillId="0" borderId="33" xfId="0" applyNumberFormat="1" applyFont="1" applyFill="1" applyBorder="1" applyAlignment="1">
      <alignment shrinkToFit="1"/>
    </xf>
    <xf numFmtId="169" fontId="21" fillId="0" borderId="33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 horizontal="distributed" wrapText="1"/>
    </xf>
    <xf numFmtId="0" fontId="19" fillId="0" borderId="33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 vertical="center"/>
    </xf>
    <xf numFmtId="174" fontId="19" fillId="0" borderId="18" xfId="0" applyNumberFormat="1" applyFont="1" applyFill="1" applyBorder="1" applyAlignment="1">
      <alignment vertical="center"/>
    </xf>
    <xf numFmtId="175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4" fontId="2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169" fontId="19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9" fontId="19" fillId="0" borderId="36" xfId="0" applyNumberFormat="1" applyFont="1" applyFill="1" applyBorder="1" applyAlignment="1">
      <alignment vertical="center"/>
    </xf>
    <xf numFmtId="0" fontId="19" fillId="0" borderId="36" xfId="0" applyNumberFormat="1" applyFont="1" applyFill="1" applyBorder="1" applyAlignment="1">
      <alignment vertical="center"/>
    </xf>
    <xf numFmtId="169" fontId="21" fillId="0" borderId="37" xfId="0" applyNumberFormat="1" applyFont="1" applyFill="1" applyBorder="1" applyAlignment="1">
      <alignment/>
    </xf>
    <xf numFmtId="167" fontId="19" fillId="0" borderId="36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top"/>
    </xf>
    <xf numFmtId="167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67" fontId="21" fillId="0" borderId="18" xfId="0" applyNumberFormat="1" applyFont="1" applyFill="1" applyBorder="1" applyAlignment="1">
      <alignment vertical="center"/>
    </xf>
    <xf numFmtId="164" fontId="30" fillId="0" borderId="11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0" fontId="19" fillId="0" borderId="11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166" fontId="19" fillId="0" borderId="18" xfId="0" applyNumberFormat="1" applyFont="1" applyFill="1" applyBorder="1" applyAlignment="1">
      <alignment vertical="center"/>
    </xf>
    <xf numFmtId="172" fontId="19" fillId="0" borderId="18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21" fillId="0" borderId="20" xfId="0" applyNumberFormat="1" applyFont="1" applyFill="1" applyBorder="1" applyAlignment="1">
      <alignment horizontal="distributed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167" fontId="21" fillId="0" borderId="1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3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21" fillId="0" borderId="11" xfId="0" applyNumberFormat="1" applyFont="1" applyFill="1" applyBorder="1" applyAlignment="1">
      <alignment vertical="center"/>
    </xf>
    <xf numFmtId="172" fontId="21" fillId="0" borderId="21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 quotePrefix="1">
      <alignment horizontal="center" vertical="center"/>
    </xf>
    <xf numFmtId="0" fontId="19" fillId="0" borderId="18" xfId="0" applyNumberFormat="1" applyFont="1" applyFill="1" applyBorder="1" applyAlignment="1">
      <alignment horizontal="left" vertical="center" shrinkToFit="1"/>
    </xf>
    <xf numFmtId="177" fontId="19" fillId="0" borderId="0" xfId="0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>
      <alignment horizontal="right" vertical="center"/>
    </xf>
    <xf numFmtId="177" fontId="19" fillId="0" borderId="18" xfId="0" applyNumberFormat="1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35" xfId="0" applyNumberFormat="1" applyFont="1" applyFill="1" applyBorder="1" applyAlignment="1">
      <alignment horizontal="distributed" vertical="center" wrapText="1"/>
    </xf>
    <xf numFmtId="0" fontId="21" fillId="0" borderId="16" xfId="0" applyNumberFormat="1" applyFont="1" applyFill="1" applyBorder="1" applyAlignment="1">
      <alignment horizontal="distributed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67" fontId="19" fillId="0" borderId="1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23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174" fontId="19" fillId="0" borderId="35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4" fontId="31" fillId="0" borderId="18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distributed" vertical="center" wrapText="1"/>
    </xf>
    <xf numFmtId="0" fontId="21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170" fontId="31" fillId="0" borderId="18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7" fontId="31" fillId="0" borderId="18" xfId="0" applyNumberFormat="1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166" fontId="31" fillId="0" borderId="18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174" fontId="31" fillId="0" borderId="18" xfId="0" applyNumberFormat="1" applyFont="1" applyFill="1" applyBorder="1" applyAlignment="1">
      <alignment vertical="center"/>
    </xf>
    <xf numFmtId="174" fontId="31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5" fillId="0" borderId="18" xfId="0" applyNumberFormat="1" applyFont="1" applyFill="1" applyBorder="1" applyAlignment="1">
      <alignment horizontal="distributed" vertical="center" wrapText="1" shrinkToFit="1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0" fontId="25" fillId="0" borderId="11" xfId="0" applyNumberFormat="1" applyFont="1" applyFill="1" applyBorder="1" applyAlignment="1">
      <alignment horizontal="distributed" vertical="center" wrapText="1"/>
    </xf>
    <xf numFmtId="176" fontId="19" fillId="0" borderId="0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Fill="1" applyBorder="1" applyAlignment="1">
      <alignment vertical="center"/>
    </xf>
    <xf numFmtId="0" fontId="21" fillId="0" borderId="0" xfId="0" applyNumberFormat="1" applyFont="1" applyFill="1" applyAlignment="1" quotePrefix="1">
      <alignment horizontal="left" vertical="center"/>
    </xf>
    <xf numFmtId="0" fontId="21" fillId="0" borderId="0" xfId="0" applyNumberFormat="1" applyFont="1" applyFill="1" applyAlignment="1" quotePrefix="1">
      <alignment horizontal="right" vertical="center"/>
    </xf>
    <xf numFmtId="56" fontId="21" fillId="0" borderId="0" xfId="0" applyNumberFormat="1" applyFont="1" applyFill="1" applyAlignment="1" quotePrefix="1">
      <alignment horizontal="center" vertical="center"/>
    </xf>
    <xf numFmtId="0" fontId="27" fillId="0" borderId="18" xfId="0" applyNumberFormat="1" applyFont="1" applyFill="1" applyBorder="1" applyAlignment="1">
      <alignment horizontal="distributed" vertical="center" wrapText="1" shrinkToFit="1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168" fontId="21" fillId="0" borderId="0" xfId="0" applyNumberFormat="1" applyFont="1" applyFill="1" applyBorder="1" applyAlignment="1">
      <alignment vertical="center"/>
    </xf>
    <xf numFmtId="168" fontId="21" fillId="0" borderId="1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9" fillId="0" borderId="39" xfId="0" applyNumberFormat="1" applyFont="1" applyFill="1" applyBorder="1" applyAlignment="1">
      <alignment horizontal="distributed" vertical="top" wrapText="1"/>
    </xf>
    <xf numFmtId="0" fontId="19" fillId="0" borderId="39" xfId="0" applyNumberFormat="1" applyFont="1" applyFill="1" applyBorder="1" applyAlignment="1">
      <alignment horizontal="distributed" wrapText="1"/>
    </xf>
    <xf numFmtId="0" fontId="19" fillId="0" borderId="38" xfId="0" applyNumberFormat="1" applyFont="1" applyFill="1" applyBorder="1" applyAlignment="1">
      <alignment horizontal="distributed" vertical="center" wrapText="1"/>
    </xf>
    <xf numFmtId="169" fontId="21" fillId="0" borderId="21" xfId="0" applyNumberFormat="1" applyFont="1" applyFill="1" applyBorder="1" applyAlignment="1">
      <alignment vertical="center"/>
    </xf>
    <xf numFmtId="169" fontId="21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 wrapText="1"/>
    </xf>
    <xf numFmtId="178" fontId="19" fillId="0" borderId="18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69" fontId="21" fillId="0" borderId="18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vertical="center" shrinkToFit="1"/>
    </xf>
    <xf numFmtId="0" fontId="19" fillId="0" borderId="40" xfId="0" applyNumberFormat="1" applyFont="1" applyFill="1" applyBorder="1" applyAlignment="1">
      <alignment horizontal="distributed" vertical="center" wrapText="1"/>
    </xf>
    <xf numFmtId="0" fontId="19" fillId="0" borderId="38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center"/>
    </xf>
    <xf numFmtId="0" fontId="19" fillId="0" borderId="29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right" vertical="center"/>
    </xf>
    <xf numFmtId="0" fontId="19" fillId="0" borderId="30" xfId="0" applyNumberFormat="1" applyFont="1" applyFill="1" applyBorder="1" applyAlignment="1">
      <alignment horizontal="right" vertical="center"/>
    </xf>
    <xf numFmtId="0" fontId="34" fillId="0" borderId="33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34" fillId="0" borderId="33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21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distributed" vertical="center" wrapText="1"/>
    </xf>
    <xf numFmtId="0" fontId="21" fillId="0" borderId="0" xfId="0" applyNumberFormat="1" applyFont="1" applyFill="1" applyAlignment="1" quotePrefix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vertical="top"/>
    </xf>
    <xf numFmtId="169" fontId="19" fillId="0" borderId="0" xfId="0" applyNumberFormat="1" applyFont="1" applyFill="1" applyBorder="1" applyAlignment="1">
      <alignment vertical="top"/>
    </xf>
    <xf numFmtId="0" fontId="21" fillId="0" borderId="33" xfId="0" applyNumberFormat="1" applyFont="1" applyFill="1" applyBorder="1" applyAlignment="1">
      <alignment horizontal="distributed" wrapText="1"/>
    </xf>
    <xf numFmtId="0" fontId="21" fillId="0" borderId="32" xfId="0" applyNumberFormat="1" applyFont="1" applyFill="1" applyBorder="1" applyAlignment="1">
      <alignment horizontal="distributed" wrapText="1"/>
    </xf>
    <xf numFmtId="0" fontId="21" fillId="0" borderId="0" xfId="0" applyNumberFormat="1" applyFont="1" applyFill="1" applyAlignment="1" quotePrefix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0" fontId="21" fillId="0" borderId="35" xfId="0" applyNumberFormat="1" applyFont="1" applyFill="1" applyBorder="1" applyAlignment="1">
      <alignment horizontal="distributed" vertical="center" wrapText="1"/>
    </xf>
    <xf numFmtId="0" fontId="21" fillId="0" borderId="34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21" fillId="32" borderId="15" xfId="0" applyNumberFormat="1" applyFont="1" applyFill="1" applyBorder="1" applyAlignment="1">
      <alignment horizontal="distributed" vertical="center" wrapText="1"/>
    </xf>
    <xf numFmtId="0" fontId="21" fillId="32" borderId="13" xfId="0" applyNumberFormat="1" applyFont="1" applyFill="1" applyBorder="1" applyAlignment="1">
      <alignment horizontal="distributed" vertical="center" wrapText="1"/>
    </xf>
    <xf numFmtId="0" fontId="21" fillId="32" borderId="2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32" borderId="15" xfId="0" applyNumberFormat="1" applyFont="1" applyFill="1" applyBorder="1" applyAlignment="1">
      <alignment horizontal="center" vertical="center"/>
    </xf>
    <xf numFmtId="0" fontId="19" fillId="32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1" fillId="32" borderId="15" xfId="0" applyNumberFormat="1" applyFont="1" applyFill="1" applyBorder="1" applyAlignment="1">
      <alignment horizontal="center" vertical="center"/>
    </xf>
    <xf numFmtId="0" fontId="21" fillId="32" borderId="13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Fill="1" applyAlignment="1">
      <alignment horizontal="distributed" vertical="center" wrapText="1" shrinkToFit="1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Border="1" applyAlignment="1">
      <alignment horizontal="distributed" vertical="top" wrapText="1"/>
    </xf>
    <xf numFmtId="0" fontId="19" fillId="0" borderId="26" xfId="0" applyNumberFormat="1" applyFont="1" applyFill="1" applyBorder="1" applyAlignment="1">
      <alignment horizontal="distributed" vertical="top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6" xfId="0" applyNumberFormat="1" applyFont="1" applyFill="1" applyBorder="1" applyAlignment="1">
      <alignment horizontal="distributed" wrapText="1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42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8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1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2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4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19050</xdr:rowOff>
    </xdr:from>
    <xdr:to>
      <xdr:col>2</xdr:col>
      <xdr:colOff>1228725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153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6383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7</xdr:col>
      <xdr:colOff>28575</xdr:colOff>
      <xdr:row>34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52450" y="59436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I30"/>
  <sheetViews>
    <sheetView showGridLines="0" tabSelected="1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4" width="6.59765625" style="1" customWidth="1"/>
    <col min="5" max="5" width="8.3984375" style="1" customWidth="1"/>
    <col min="6" max="7" width="27.3984375" style="1" customWidth="1"/>
    <col min="8" max="8" width="2.09765625" style="1" customWidth="1"/>
    <col min="9" max="256" width="9" style="1" customWidth="1"/>
  </cols>
  <sheetData>
    <row r="2" spans="5:6" ht="18" customHeight="1">
      <c r="E2" s="280" t="s">
        <v>366</v>
      </c>
      <c r="F2" s="130" t="s">
        <v>166</v>
      </c>
    </row>
    <row r="3" ht="18" customHeight="1">
      <c r="B3" s="1" t="s">
        <v>167</v>
      </c>
    </row>
    <row r="4" spans="2:7" ht="18" customHeight="1">
      <c r="B4" s="303" t="s">
        <v>47</v>
      </c>
      <c r="C4" s="303"/>
      <c r="D4" s="303"/>
      <c r="E4" s="304"/>
      <c r="F4" s="301" t="s">
        <v>122</v>
      </c>
      <c r="G4" s="9" t="s">
        <v>137</v>
      </c>
    </row>
    <row r="5" spans="2:7" ht="18" customHeight="1">
      <c r="B5" s="7"/>
      <c r="C5" s="305" t="s">
        <v>175</v>
      </c>
      <c r="D5" s="305"/>
      <c r="E5" s="306"/>
      <c r="F5" s="302"/>
      <c r="G5" s="12" t="s">
        <v>122</v>
      </c>
    </row>
    <row r="6" spans="2:7" ht="13.5" customHeight="1">
      <c r="B6" s="307" t="s">
        <v>16</v>
      </c>
      <c r="C6" s="307"/>
      <c r="D6" s="307"/>
      <c r="E6" s="307"/>
      <c r="F6" s="252"/>
      <c r="G6" s="131"/>
    </row>
    <row r="7" spans="1:9" s="2" customFormat="1" ht="13.5" customHeight="1">
      <c r="A7" s="1"/>
      <c r="B7" s="70"/>
      <c r="C7" s="178" t="s">
        <v>271</v>
      </c>
      <c r="D7" s="156">
        <v>28</v>
      </c>
      <c r="E7" s="70"/>
      <c r="F7" s="179">
        <v>2049237</v>
      </c>
      <c r="G7" s="232">
        <v>5614</v>
      </c>
      <c r="H7" s="74"/>
      <c r="I7" s="74"/>
    </row>
    <row r="8" spans="1:9" s="2" customFormat="1" ht="13.5" customHeight="1">
      <c r="A8" s="1"/>
      <c r="B8" s="70"/>
      <c r="C8" s="70"/>
      <c r="D8" s="156">
        <v>29</v>
      </c>
      <c r="E8" s="70"/>
      <c r="F8" s="179">
        <v>2112067</v>
      </c>
      <c r="G8" s="232">
        <v>5786</v>
      </c>
      <c r="H8" s="74"/>
      <c r="I8" s="74"/>
    </row>
    <row r="9" spans="2:9" ht="6.75" customHeight="1">
      <c r="B9" s="70"/>
      <c r="C9" s="70"/>
      <c r="D9" s="156"/>
      <c r="E9" s="70"/>
      <c r="F9" s="179">
        <f>F15+F21+F27</f>
        <v>0</v>
      </c>
      <c r="G9" s="232">
        <f>G15+G21+G27</f>
        <v>0</v>
      </c>
      <c r="H9" s="75"/>
      <c r="I9" s="75"/>
    </row>
    <row r="10" spans="1:9" s="2" customFormat="1" ht="13.5" customHeight="1">
      <c r="A10" s="1"/>
      <c r="B10" s="70"/>
      <c r="C10" s="70"/>
      <c r="D10" s="251">
        <v>30</v>
      </c>
      <c r="E10" s="249"/>
      <c r="F10" s="268">
        <f>F16+F22+F28</f>
        <v>2195460</v>
      </c>
      <c r="G10" s="269">
        <f>G16+G22+G28</f>
        <v>6016</v>
      </c>
      <c r="H10" s="74"/>
      <c r="I10" s="74"/>
    </row>
    <row r="11" spans="2:9" ht="6.75" customHeight="1">
      <c r="B11" s="70"/>
      <c r="C11" s="70"/>
      <c r="D11" s="70"/>
      <c r="E11" s="70"/>
      <c r="F11" s="179"/>
      <c r="G11" s="180"/>
      <c r="H11" s="75"/>
      <c r="I11" s="75"/>
    </row>
    <row r="12" spans="2:9" ht="13.5" customHeight="1">
      <c r="B12" s="309" t="s">
        <v>289</v>
      </c>
      <c r="C12" s="309"/>
      <c r="D12" s="309"/>
      <c r="E12" s="309"/>
      <c r="F12" s="179"/>
      <c r="G12" s="180"/>
      <c r="H12" s="75"/>
      <c r="I12" s="75"/>
    </row>
    <row r="13" spans="2:9" ht="13.5" customHeight="1">
      <c r="B13" s="70"/>
      <c r="C13" s="178" t="s">
        <v>271</v>
      </c>
      <c r="D13" s="156">
        <v>28</v>
      </c>
      <c r="E13" s="70" t="s">
        <v>262</v>
      </c>
      <c r="F13" s="179">
        <v>77468</v>
      </c>
      <c r="G13" s="180">
        <v>212</v>
      </c>
      <c r="H13" s="75"/>
      <c r="I13" s="75"/>
    </row>
    <row r="14" spans="2:9" ht="13.5" customHeight="1">
      <c r="B14" s="70"/>
      <c r="C14" s="70"/>
      <c r="D14" s="156">
        <v>29</v>
      </c>
      <c r="E14" s="70"/>
      <c r="F14" s="179">
        <v>70582</v>
      </c>
      <c r="G14" s="180">
        <v>193</v>
      </c>
      <c r="H14" s="75"/>
      <c r="I14" s="75"/>
    </row>
    <row r="15" spans="2:9" ht="6.75" customHeight="1">
      <c r="B15" s="70"/>
      <c r="C15" s="70"/>
      <c r="D15" s="156"/>
      <c r="E15" s="70"/>
      <c r="F15" s="179"/>
      <c r="G15" s="180"/>
      <c r="H15" s="75"/>
      <c r="I15" s="75"/>
    </row>
    <row r="16" spans="2:9" ht="13.5" customHeight="1">
      <c r="B16" s="70"/>
      <c r="C16" s="70"/>
      <c r="D16" s="250">
        <v>30</v>
      </c>
      <c r="F16" s="179">
        <v>70301</v>
      </c>
      <c r="G16" s="180">
        <v>193</v>
      </c>
      <c r="H16" s="75"/>
      <c r="I16" s="75"/>
    </row>
    <row r="17" spans="2:9" ht="6.75" customHeight="1">
      <c r="B17" s="70"/>
      <c r="C17" s="70"/>
      <c r="D17" s="70"/>
      <c r="E17" s="70"/>
      <c r="F17" s="179"/>
      <c r="G17" s="180"/>
      <c r="H17" s="75"/>
      <c r="I17" s="75"/>
    </row>
    <row r="18" spans="2:9" ht="13.5" customHeight="1">
      <c r="B18" s="309" t="s">
        <v>295</v>
      </c>
      <c r="C18" s="309"/>
      <c r="D18" s="309"/>
      <c r="E18" s="309"/>
      <c r="F18" s="179"/>
      <c r="G18" s="180"/>
      <c r="H18" s="75"/>
      <c r="I18" s="75"/>
    </row>
    <row r="19" spans="2:9" ht="13.5" customHeight="1">
      <c r="B19" s="70"/>
      <c r="C19" s="178" t="s">
        <v>271</v>
      </c>
      <c r="D19" s="156">
        <v>28</v>
      </c>
      <c r="E19" s="70" t="s">
        <v>262</v>
      </c>
      <c r="F19" s="179">
        <v>1518319</v>
      </c>
      <c r="G19" s="180">
        <v>4160</v>
      </c>
      <c r="H19" s="75"/>
      <c r="I19" s="75"/>
    </row>
    <row r="20" spans="2:9" ht="13.5" customHeight="1">
      <c r="B20" s="70"/>
      <c r="C20" s="70"/>
      <c r="D20" s="156">
        <v>29</v>
      </c>
      <c r="E20" s="70"/>
      <c r="F20" s="179">
        <v>1554169</v>
      </c>
      <c r="G20" s="180">
        <v>4258</v>
      </c>
      <c r="H20" s="75"/>
      <c r="I20" s="75"/>
    </row>
    <row r="21" spans="2:9" ht="6.75" customHeight="1">
      <c r="B21" s="70"/>
      <c r="C21" s="70"/>
      <c r="D21" s="156"/>
      <c r="E21" s="70"/>
      <c r="F21" s="179"/>
      <c r="G21" s="180"/>
      <c r="H21" s="75"/>
      <c r="I21" s="75"/>
    </row>
    <row r="22" spans="2:9" ht="13.5" customHeight="1">
      <c r="B22" s="70"/>
      <c r="C22" s="70"/>
      <c r="D22" s="250">
        <v>30</v>
      </c>
      <c r="F22" s="179">
        <v>1594980</v>
      </c>
      <c r="G22" s="180">
        <v>4370</v>
      </c>
      <c r="H22" s="75"/>
      <c r="I22" s="75"/>
    </row>
    <row r="23" spans="2:9" ht="6.75" customHeight="1">
      <c r="B23" s="70"/>
      <c r="C23" s="70"/>
      <c r="D23" s="70"/>
      <c r="E23" s="70"/>
      <c r="F23" s="179"/>
      <c r="G23" s="180"/>
      <c r="H23" s="75"/>
      <c r="I23" s="75"/>
    </row>
    <row r="24" spans="2:9" ht="13.5" customHeight="1">
      <c r="B24" s="309" t="s">
        <v>310</v>
      </c>
      <c r="C24" s="309"/>
      <c r="D24" s="309"/>
      <c r="E24" s="309"/>
      <c r="F24" s="179"/>
      <c r="G24" s="180"/>
      <c r="H24" s="75"/>
      <c r="I24" s="75"/>
    </row>
    <row r="25" spans="2:9" ht="13.5" customHeight="1">
      <c r="B25" s="70"/>
      <c r="C25" s="178" t="s">
        <v>271</v>
      </c>
      <c r="D25" s="156">
        <v>28</v>
      </c>
      <c r="E25" s="70" t="s">
        <v>262</v>
      </c>
      <c r="F25" s="179">
        <v>453450</v>
      </c>
      <c r="G25" s="180">
        <v>1242</v>
      </c>
      <c r="H25" s="75"/>
      <c r="I25" s="75"/>
    </row>
    <row r="26" spans="2:9" ht="13.5" customHeight="1">
      <c r="B26" s="70"/>
      <c r="C26" s="70"/>
      <c r="D26" s="156">
        <v>29</v>
      </c>
      <c r="E26" s="70"/>
      <c r="F26" s="179">
        <v>487316</v>
      </c>
      <c r="G26" s="180">
        <v>1335</v>
      </c>
      <c r="H26" s="75"/>
      <c r="I26" s="75"/>
    </row>
    <row r="27" spans="2:9" ht="6.75" customHeight="1">
      <c r="B27" s="70"/>
      <c r="C27" s="70"/>
      <c r="D27" s="156"/>
      <c r="E27" s="70"/>
      <c r="F27" s="179"/>
      <c r="G27" s="180"/>
      <c r="H27" s="75"/>
      <c r="I27" s="75"/>
    </row>
    <row r="28" spans="2:9" ht="13.5" customHeight="1">
      <c r="B28" s="70"/>
      <c r="C28" s="70"/>
      <c r="D28" s="250">
        <v>30</v>
      </c>
      <c r="F28" s="179">
        <v>530179</v>
      </c>
      <c r="G28" s="180">
        <v>1453</v>
      </c>
      <c r="H28" s="75"/>
      <c r="I28" s="75"/>
    </row>
    <row r="29" spans="2:7" ht="4.5" customHeight="1">
      <c r="B29" s="6"/>
      <c r="C29" s="6"/>
      <c r="D29" s="6"/>
      <c r="E29" s="6"/>
      <c r="F29" s="132"/>
      <c r="G29" s="133"/>
    </row>
    <row r="30" spans="2:7" ht="18" customHeight="1">
      <c r="B30" s="308" t="s">
        <v>2</v>
      </c>
      <c r="C30" s="308"/>
      <c r="D30" s="308"/>
      <c r="E30" s="308"/>
      <c r="F30" s="308"/>
      <c r="G30" s="308"/>
    </row>
  </sheetData>
  <sheetProtection/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0"/>
  </sheetPr>
  <dimension ref="B2:I23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5.19921875" style="1" customWidth="1"/>
    <col min="4" max="4" width="9" style="1" customWidth="1"/>
    <col min="5" max="9" width="12.59765625" style="1" customWidth="1"/>
    <col min="10" max="256" width="9" style="1" customWidth="1"/>
  </cols>
  <sheetData>
    <row r="1" ht="13.5" customHeight="1"/>
    <row r="2" spans="5:8" ht="18" customHeight="1">
      <c r="E2" s="229" t="s">
        <v>189</v>
      </c>
      <c r="F2" s="324" t="s">
        <v>32</v>
      </c>
      <c r="G2" s="324"/>
      <c r="H2" s="324"/>
    </row>
    <row r="3" spans="8:9" ht="18" customHeight="1">
      <c r="H3" s="366" t="s">
        <v>27</v>
      </c>
      <c r="I3" s="366"/>
    </row>
    <row r="4" spans="2:9" ht="18" customHeight="1">
      <c r="B4" s="314" t="s">
        <v>263</v>
      </c>
      <c r="C4" s="314"/>
      <c r="D4" s="315"/>
      <c r="E4" s="82" t="s">
        <v>210</v>
      </c>
      <c r="F4" s="82" t="s">
        <v>198</v>
      </c>
      <c r="G4" s="82" t="s">
        <v>186</v>
      </c>
      <c r="H4" s="82" t="s">
        <v>220</v>
      </c>
      <c r="I4" s="170" t="s">
        <v>225</v>
      </c>
    </row>
    <row r="5" spans="2:9" ht="18" customHeight="1">
      <c r="B5" s="371" t="s">
        <v>59</v>
      </c>
      <c r="C5" s="371"/>
      <c r="D5" s="372"/>
      <c r="E5" s="72">
        <f>E6+E10+E11+E14+E15+E16</f>
        <v>88154</v>
      </c>
      <c r="F5" s="72">
        <f>F6+F10+F11+F14+F15+F16</f>
        <v>88584</v>
      </c>
      <c r="G5" s="72">
        <f>G6+G10+G11+G14+G15+G16</f>
        <v>89118</v>
      </c>
      <c r="H5" s="72">
        <f>H6+H10+H11+H14+H15+H16</f>
        <v>89613</v>
      </c>
      <c r="I5" s="197">
        <f>I6+I10+I11+I14+I15+I16</f>
        <v>89899</v>
      </c>
    </row>
    <row r="6" spans="2:9" ht="18" customHeight="1">
      <c r="B6" s="4"/>
      <c r="C6" s="309" t="s">
        <v>267</v>
      </c>
      <c r="D6" s="318"/>
      <c r="E6" s="72">
        <f>SUM(E7:E9)</f>
        <v>5067</v>
      </c>
      <c r="F6" s="72">
        <f>SUM(F7:F9)</f>
        <v>5110</v>
      </c>
      <c r="G6" s="72">
        <f>SUM(G7:G9)</f>
        <v>5151</v>
      </c>
      <c r="H6" s="72">
        <f>SUM(H7:H9)</f>
        <v>5241</v>
      </c>
      <c r="I6" s="72">
        <f>SUM(I7:I9)</f>
        <v>5405</v>
      </c>
    </row>
    <row r="7" spans="2:9" ht="15">
      <c r="B7" s="4"/>
      <c r="C7" s="4"/>
      <c r="D7" s="244" t="s">
        <v>272</v>
      </c>
      <c r="E7" s="72">
        <v>1993</v>
      </c>
      <c r="F7" s="72">
        <v>2036</v>
      </c>
      <c r="G7" s="72">
        <v>2055</v>
      </c>
      <c r="H7" s="72">
        <v>2121</v>
      </c>
      <c r="I7" s="72">
        <v>2214</v>
      </c>
    </row>
    <row r="8" spans="2:9" ht="15">
      <c r="B8" s="4"/>
      <c r="C8" s="4"/>
      <c r="D8" s="244" t="s">
        <v>258</v>
      </c>
      <c r="E8" s="72">
        <v>2948</v>
      </c>
      <c r="F8" s="72">
        <v>2947</v>
      </c>
      <c r="G8" s="72">
        <v>2969</v>
      </c>
      <c r="H8" s="72">
        <v>2985</v>
      </c>
      <c r="I8" s="72">
        <v>3037</v>
      </c>
    </row>
    <row r="9" spans="2:9" ht="15">
      <c r="B9" s="4"/>
      <c r="C9" s="4"/>
      <c r="D9" s="244" t="s">
        <v>82</v>
      </c>
      <c r="E9" s="72">
        <v>126</v>
      </c>
      <c r="F9" s="72">
        <v>127</v>
      </c>
      <c r="G9" s="72">
        <v>127</v>
      </c>
      <c r="H9" s="72">
        <v>135</v>
      </c>
      <c r="I9" s="72">
        <v>154</v>
      </c>
    </row>
    <row r="10" spans="2:9" ht="18" customHeight="1">
      <c r="B10" s="4"/>
      <c r="C10" s="309" t="s">
        <v>83</v>
      </c>
      <c r="D10" s="318"/>
      <c r="E10" s="72">
        <v>156</v>
      </c>
      <c r="F10" s="72">
        <v>156</v>
      </c>
      <c r="G10" s="72">
        <v>158</v>
      </c>
      <c r="H10" s="72">
        <v>157</v>
      </c>
      <c r="I10" s="72">
        <v>153</v>
      </c>
    </row>
    <row r="11" spans="2:9" ht="18" customHeight="1">
      <c r="B11" s="4"/>
      <c r="C11" s="309" t="s">
        <v>270</v>
      </c>
      <c r="D11" s="318"/>
      <c r="E11" s="72">
        <f>SUM(E12:E13)</f>
        <v>39286</v>
      </c>
      <c r="F11" s="72">
        <f>SUM(F12:F13)</f>
        <v>39204</v>
      </c>
      <c r="G11" s="72">
        <f>SUM(G12:G13)</f>
        <v>39505</v>
      </c>
      <c r="H11" s="72">
        <f>SUM(H12:H13)</f>
        <v>39608</v>
      </c>
      <c r="I11" s="72">
        <f>SUM(I12:I13)</f>
        <v>39579</v>
      </c>
    </row>
    <row r="12" spans="2:9" ht="15">
      <c r="B12" s="4"/>
      <c r="C12" s="4"/>
      <c r="D12" s="244" t="s">
        <v>272</v>
      </c>
      <c r="E12" s="72">
        <v>17141</v>
      </c>
      <c r="F12" s="72">
        <v>17504</v>
      </c>
      <c r="G12" s="72">
        <v>17989</v>
      </c>
      <c r="H12" s="72">
        <v>18510</v>
      </c>
      <c r="I12" s="72">
        <v>18884</v>
      </c>
    </row>
    <row r="13" spans="2:9" ht="15">
      <c r="B13" s="4"/>
      <c r="C13" s="4"/>
      <c r="D13" s="244" t="s">
        <v>258</v>
      </c>
      <c r="E13" s="72">
        <v>22145</v>
      </c>
      <c r="F13" s="72">
        <v>21700</v>
      </c>
      <c r="G13" s="72">
        <v>21516</v>
      </c>
      <c r="H13" s="72">
        <v>21098</v>
      </c>
      <c r="I13" s="72">
        <v>20695</v>
      </c>
    </row>
    <row r="14" spans="2:9" ht="18" customHeight="1">
      <c r="B14" s="4"/>
      <c r="C14" s="309" t="s">
        <v>160</v>
      </c>
      <c r="D14" s="318"/>
      <c r="E14" s="72">
        <v>1312</v>
      </c>
      <c r="F14" s="72">
        <v>1289</v>
      </c>
      <c r="G14" s="72">
        <v>1322</v>
      </c>
      <c r="H14" s="72">
        <v>1348</v>
      </c>
      <c r="I14" s="72">
        <v>1347</v>
      </c>
    </row>
    <row r="15" spans="2:9" s="117" customFormat="1" ht="18" customHeight="1">
      <c r="B15" s="157"/>
      <c r="C15" s="367" t="s">
        <v>84</v>
      </c>
      <c r="D15" s="368"/>
      <c r="E15" s="196">
        <v>1381</v>
      </c>
      <c r="F15" s="196">
        <v>1463</v>
      </c>
      <c r="G15" s="196">
        <v>1464</v>
      </c>
      <c r="H15" s="196">
        <v>1469</v>
      </c>
      <c r="I15" s="196">
        <v>1505</v>
      </c>
    </row>
    <row r="16" spans="2:9" s="118" customFormat="1" ht="18" customHeight="1">
      <c r="B16" s="135"/>
      <c r="C16" s="369" t="s">
        <v>75</v>
      </c>
      <c r="D16" s="370"/>
      <c r="E16" s="144">
        <f>SUM(E17:E20)</f>
        <v>40952</v>
      </c>
      <c r="F16" s="144">
        <f>SUM(F17:F20)</f>
        <v>41362</v>
      </c>
      <c r="G16" s="144">
        <f>SUM(G17:G20)</f>
        <v>41518</v>
      </c>
      <c r="H16" s="144">
        <f>SUM(H17:H20)</f>
        <v>41790</v>
      </c>
      <c r="I16" s="144">
        <f>SUM(I17:I20)</f>
        <v>41910</v>
      </c>
    </row>
    <row r="17" spans="2:9" ht="15">
      <c r="B17" s="4"/>
      <c r="C17" s="4"/>
      <c r="D17" s="244" t="s">
        <v>267</v>
      </c>
      <c r="E17" s="72">
        <v>9714</v>
      </c>
      <c r="F17" s="72">
        <v>9522</v>
      </c>
      <c r="G17" s="72">
        <v>9330</v>
      </c>
      <c r="H17" s="72">
        <v>9218</v>
      </c>
      <c r="I17" s="72">
        <v>9202</v>
      </c>
    </row>
    <row r="18" spans="2:9" ht="15">
      <c r="B18" s="4"/>
      <c r="C18" s="4"/>
      <c r="D18" s="244" t="s">
        <v>270</v>
      </c>
      <c r="E18" s="72">
        <v>30038</v>
      </c>
      <c r="F18" s="72">
        <v>30633</v>
      </c>
      <c r="G18" s="72">
        <v>30990</v>
      </c>
      <c r="H18" s="72">
        <v>31347</v>
      </c>
      <c r="I18" s="72">
        <v>31483</v>
      </c>
    </row>
    <row r="19" spans="2:9" ht="15">
      <c r="B19" s="4"/>
      <c r="C19" s="4"/>
      <c r="D19" s="244" t="s">
        <v>278</v>
      </c>
      <c r="E19" s="72">
        <v>1196</v>
      </c>
      <c r="F19" s="72">
        <v>1203</v>
      </c>
      <c r="G19" s="72">
        <v>1194</v>
      </c>
      <c r="H19" s="72">
        <v>1221</v>
      </c>
      <c r="I19" s="72">
        <v>1221</v>
      </c>
    </row>
    <row r="20" spans="2:9" ht="15">
      <c r="B20" s="6"/>
      <c r="C20" s="6"/>
      <c r="D20" s="245" t="s">
        <v>362</v>
      </c>
      <c r="E20" s="79">
        <v>4</v>
      </c>
      <c r="F20" s="79">
        <v>4</v>
      </c>
      <c r="G20" s="79">
        <v>4</v>
      </c>
      <c r="H20" s="79">
        <v>4</v>
      </c>
      <c r="I20" s="79">
        <v>4</v>
      </c>
    </row>
    <row r="21" ht="18" customHeight="1">
      <c r="C21" s="1" t="s">
        <v>26</v>
      </c>
    </row>
    <row r="22" ht="15">
      <c r="C22" s="153" t="s">
        <v>0</v>
      </c>
    </row>
    <row r="23" ht="15">
      <c r="C23" s="153" t="s">
        <v>3</v>
      </c>
    </row>
  </sheetData>
  <sheetProtection/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0"/>
  </sheetPr>
  <dimension ref="B2:I22"/>
  <sheetViews>
    <sheetView showGridLines="0" defaultGridColor="0" view="pageBreakPreview" zoomScale="110" zoomScaleSheetLayoutView="11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69921875" style="1" customWidth="1"/>
    <col min="3" max="3" width="17.8984375" style="1" customWidth="1"/>
    <col min="4" max="4" width="8.19921875" style="1" customWidth="1"/>
    <col min="5" max="7" width="10.59765625" style="1" customWidth="1"/>
    <col min="8" max="9" width="10.59765625" style="75" customWidth="1"/>
    <col min="10" max="256" width="9" style="1" customWidth="1"/>
  </cols>
  <sheetData>
    <row r="1" ht="13.5" customHeight="1"/>
    <row r="2" spans="4:7" ht="18" customHeight="1">
      <c r="D2" s="229" t="s">
        <v>195</v>
      </c>
      <c r="E2" s="363" t="s">
        <v>61</v>
      </c>
      <c r="F2" s="363"/>
      <c r="G2" s="363"/>
    </row>
    <row r="3" ht="18" customHeight="1"/>
    <row r="4" spans="2:9" ht="18" customHeight="1">
      <c r="B4" s="314" t="s">
        <v>263</v>
      </c>
      <c r="C4" s="314"/>
      <c r="D4" s="315"/>
      <c r="E4" s="241" t="s">
        <v>184</v>
      </c>
      <c r="F4" s="241" t="s">
        <v>194</v>
      </c>
      <c r="G4" s="241" t="s">
        <v>187</v>
      </c>
      <c r="H4" s="241" t="s">
        <v>228</v>
      </c>
      <c r="I4" s="221" t="s">
        <v>218</v>
      </c>
    </row>
    <row r="5" spans="2:9" ht="18" customHeight="1">
      <c r="B5" s="373" t="s">
        <v>99</v>
      </c>
      <c r="C5" s="373"/>
      <c r="D5" s="246" t="s">
        <v>360</v>
      </c>
      <c r="E5" s="72">
        <v>9</v>
      </c>
      <c r="F5" s="72">
        <v>9</v>
      </c>
      <c r="G5" s="72">
        <v>9</v>
      </c>
      <c r="H5" s="72">
        <v>9</v>
      </c>
      <c r="I5" s="197">
        <v>9</v>
      </c>
    </row>
    <row r="6" spans="2:9" ht="18" customHeight="1">
      <c r="B6" s="373" t="s">
        <v>303</v>
      </c>
      <c r="C6" s="373"/>
      <c r="D6" s="246" t="s">
        <v>360</v>
      </c>
      <c r="E6" s="72">
        <v>160</v>
      </c>
      <c r="F6" s="72">
        <v>160</v>
      </c>
      <c r="G6" s="72">
        <v>159</v>
      </c>
      <c r="H6" s="72">
        <v>158</v>
      </c>
      <c r="I6" s="197">
        <v>157</v>
      </c>
    </row>
    <row r="7" spans="2:9" ht="18" customHeight="1">
      <c r="B7" s="4"/>
      <c r="C7" s="309" t="s">
        <v>147</v>
      </c>
      <c r="D7" s="318"/>
      <c r="E7" s="72">
        <v>738</v>
      </c>
      <c r="F7" s="72">
        <v>736</v>
      </c>
      <c r="G7" s="72">
        <v>737</v>
      </c>
      <c r="H7" s="72">
        <v>738</v>
      </c>
      <c r="I7" s="197">
        <v>742</v>
      </c>
    </row>
    <row r="8" spans="2:9" ht="18" customHeight="1">
      <c r="B8" s="4"/>
      <c r="C8" s="309" t="s">
        <v>24</v>
      </c>
      <c r="D8" s="318"/>
      <c r="E8" s="72">
        <v>18</v>
      </c>
      <c r="F8" s="72">
        <v>18</v>
      </c>
      <c r="G8" s="72">
        <v>18</v>
      </c>
      <c r="H8" s="72">
        <v>18</v>
      </c>
      <c r="I8" s="197">
        <v>17</v>
      </c>
    </row>
    <row r="9" spans="2:9" ht="18" customHeight="1">
      <c r="B9" s="4"/>
      <c r="C9" s="309" t="s">
        <v>139</v>
      </c>
      <c r="D9" s="318"/>
      <c r="E9" s="72">
        <v>61339</v>
      </c>
      <c r="F9" s="72">
        <v>60812</v>
      </c>
      <c r="G9" s="72">
        <v>60650</v>
      </c>
      <c r="H9" s="72">
        <v>59951</v>
      </c>
      <c r="I9" s="197">
        <v>59556</v>
      </c>
    </row>
    <row r="10" spans="2:9" ht="18" customHeight="1">
      <c r="B10" s="4"/>
      <c r="C10" s="309" t="s">
        <v>118</v>
      </c>
      <c r="D10" s="318"/>
      <c r="E10" s="72">
        <v>44564</v>
      </c>
      <c r="F10" s="72">
        <v>42359</v>
      </c>
      <c r="G10" s="72">
        <v>41470</v>
      </c>
      <c r="H10" s="72">
        <v>39174</v>
      </c>
      <c r="I10" s="197">
        <v>36497</v>
      </c>
    </row>
    <row r="11" spans="2:9" ht="18" customHeight="1">
      <c r="B11" s="4"/>
      <c r="C11" s="14" t="s">
        <v>315</v>
      </c>
      <c r="D11" s="247" t="s">
        <v>325</v>
      </c>
      <c r="E11" s="198">
        <v>72.7</v>
      </c>
      <c r="F11" s="198">
        <v>69.7</v>
      </c>
      <c r="G11" s="198">
        <v>68.4</v>
      </c>
      <c r="H11" s="198">
        <v>65.3</v>
      </c>
      <c r="I11" s="287">
        <v>61.3</v>
      </c>
    </row>
    <row r="12" spans="2:9" ht="18" customHeight="1">
      <c r="B12" s="4"/>
      <c r="C12" s="14" t="s">
        <v>120</v>
      </c>
      <c r="D12" s="247" t="s">
        <v>202</v>
      </c>
      <c r="E12" s="72">
        <v>5642</v>
      </c>
      <c r="F12" s="72">
        <v>5269</v>
      </c>
      <c r="G12" s="72">
        <v>5201</v>
      </c>
      <c r="H12" s="72">
        <v>5197</v>
      </c>
      <c r="I12" s="197">
        <v>5100</v>
      </c>
    </row>
    <row r="13" spans="2:9" ht="18" customHeight="1">
      <c r="B13" s="4"/>
      <c r="C13" s="14" t="s">
        <v>127</v>
      </c>
      <c r="D13" s="247" t="s">
        <v>202</v>
      </c>
      <c r="E13" s="72">
        <v>2453</v>
      </c>
      <c r="F13" s="72">
        <v>2353</v>
      </c>
      <c r="G13" s="72">
        <v>2275</v>
      </c>
      <c r="H13" s="72">
        <v>2293</v>
      </c>
      <c r="I13" s="197">
        <v>2292</v>
      </c>
    </row>
    <row r="14" spans="2:9" ht="18" customHeight="1">
      <c r="B14" s="4"/>
      <c r="C14" s="14" t="s">
        <v>291</v>
      </c>
      <c r="D14" s="247" t="s">
        <v>325</v>
      </c>
      <c r="E14" s="198">
        <v>43.5</v>
      </c>
      <c r="F14" s="198">
        <v>44.7</v>
      </c>
      <c r="G14" s="198">
        <v>43.7</v>
      </c>
      <c r="H14" s="198">
        <v>44.1</v>
      </c>
      <c r="I14" s="287">
        <v>44.9</v>
      </c>
    </row>
    <row r="15" spans="2:9" ht="18" customHeight="1">
      <c r="B15" s="4"/>
      <c r="C15" s="14" t="s">
        <v>142</v>
      </c>
      <c r="D15" s="247" t="s">
        <v>197</v>
      </c>
      <c r="E15" s="72">
        <v>755</v>
      </c>
      <c r="F15" s="72">
        <v>717</v>
      </c>
      <c r="G15" s="72">
        <v>692</v>
      </c>
      <c r="H15" s="72">
        <v>693</v>
      </c>
      <c r="I15" s="197">
        <v>679</v>
      </c>
    </row>
    <row r="16" spans="2:9" ht="18" customHeight="1">
      <c r="B16" s="4"/>
      <c r="C16" s="14" t="s">
        <v>136</v>
      </c>
      <c r="D16" s="247" t="s">
        <v>191</v>
      </c>
      <c r="E16" s="72">
        <v>1024</v>
      </c>
      <c r="F16" s="72">
        <v>969</v>
      </c>
      <c r="G16" s="72">
        <v>940</v>
      </c>
      <c r="H16" s="72">
        <v>937</v>
      </c>
      <c r="I16" s="197">
        <v>929</v>
      </c>
    </row>
    <row r="17" spans="2:9" ht="18" customHeight="1">
      <c r="B17" s="4"/>
      <c r="C17" s="14" t="s">
        <v>143</v>
      </c>
      <c r="D17" s="247" t="s">
        <v>204</v>
      </c>
      <c r="E17" s="72">
        <v>879579</v>
      </c>
      <c r="F17" s="72">
        <v>841958</v>
      </c>
      <c r="G17" s="72">
        <v>810085</v>
      </c>
      <c r="H17" s="72">
        <v>812779</v>
      </c>
      <c r="I17" s="197">
        <v>812506</v>
      </c>
    </row>
    <row r="18" spans="2:9" ht="18" customHeight="1">
      <c r="B18" s="4"/>
      <c r="C18" s="21" t="s">
        <v>38</v>
      </c>
      <c r="D18" s="247" t="s">
        <v>188</v>
      </c>
      <c r="E18" s="198">
        <v>55</v>
      </c>
      <c r="F18" s="198">
        <v>55.5</v>
      </c>
      <c r="G18" s="198">
        <v>54.9</v>
      </c>
      <c r="H18" s="198">
        <v>58.5</v>
      </c>
      <c r="I18" s="287">
        <v>62.8</v>
      </c>
    </row>
    <row r="19" spans="2:9" ht="18" customHeight="1">
      <c r="B19" s="4"/>
      <c r="C19" s="21" t="s">
        <v>41</v>
      </c>
      <c r="D19" s="247" t="s">
        <v>298</v>
      </c>
      <c r="E19" s="72">
        <v>19737</v>
      </c>
      <c r="F19" s="72">
        <v>19877</v>
      </c>
      <c r="G19" s="72">
        <v>19534</v>
      </c>
      <c r="H19" s="72">
        <v>20748</v>
      </c>
      <c r="I19" s="197">
        <v>22262</v>
      </c>
    </row>
    <row r="20" spans="2:9" ht="18" customHeight="1">
      <c r="B20" s="6"/>
      <c r="C20" s="22" t="s">
        <v>42</v>
      </c>
      <c r="D20" s="248" t="s">
        <v>298</v>
      </c>
      <c r="E20" s="199">
        <v>155.9</v>
      </c>
      <c r="F20" s="199">
        <v>159.8</v>
      </c>
      <c r="G20" s="199">
        <v>155.8</v>
      </c>
      <c r="H20" s="199">
        <v>156.4</v>
      </c>
      <c r="I20" s="288">
        <v>159.3</v>
      </c>
    </row>
    <row r="21" ht="18" customHeight="1">
      <c r="C21" s="1" t="s">
        <v>53</v>
      </c>
    </row>
    <row r="22" ht="15">
      <c r="C22" s="1" t="s">
        <v>56</v>
      </c>
    </row>
  </sheetData>
  <sheetProtection/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2:Q21"/>
  <sheetViews>
    <sheetView showGridLines="0" defaultGridColor="0" view="pageBreakPreview" zoomScaleSheetLayoutView="100" colorId="22" workbookViewId="0" topLeftCell="A1">
      <selection activeCell="P6" sqref="P6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customWidth="1"/>
    <col min="4" max="4" width="3.59765625" style="1" bestFit="1" customWidth="1"/>
    <col min="5" max="5" width="4.59765625" style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256" width="9" style="1" customWidth="1"/>
  </cols>
  <sheetData>
    <row r="1" ht="13.5" customHeight="1"/>
    <row r="2" spans="6:15" ht="18" customHeight="1">
      <c r="F2" s="59"/>
      <c r="H2" s="229" t="s">
        <v>374</v>
      </c>
      <c r="I2" s="363" t="s">
        <v>58</v>
      </c>
      <c r="J2" s="363"/>
      <c r="K2" s="363"/>
      <c r="L2" s="363"/>
      <c r="M2" s="363"/>
      <c r="N2" s="374"/>
      <c r="O2" s="374"/>
    </row>
    <row r="3" ht="18" customHeight="1"/>
    <row r="4" spans="2:17" ht="18" customHeight="1">
      <c r="B4" s="3"/>
      <c r="C4" s="351" t="s">
        <v>262</v>
      </c>
      <c r="D4" s="351"/>
      <c r="E4" s="351"/>
      <c r="F4" s="351"/>
      <c r="G4" s="323" t="s">
        <v>318</v>
      </c>
      <c r="H4" s="314"/>
      <c r="I4" s="314"/>
      <c r="J4" s="314"/>
      <c r="K4" s="8"/>
      <c r="L4" s="8"/>
      <c r="M4" s="323" t="s">
        <v>319</v>
      </c>
      <c r="N4" s="314"/>
      <c r="O4" s="314"/>
      <c r="P4" s="314"/>
      <c r="Q4" s="8"/>
    </row>
    <row r="5" spans="2:17" ht="18" customHeight="1">
      <c r="B5" s="7"/>
      <c r="C5" s="352"/>
      <c r="D5" s="352"/>
      <c r="E5" s="352"/>
      <c r="F5" s="352"/>
      <c r="G5" s="12" t="s">
        <v>268</v>
      </c>
      <c r="H5" s="12" t="s">
        <v>272</v>
      </c>
      <c r="I5" s="12" t="s">
        <v>326</v>
      </c>
      <c r="J5" s="12" t="s">
        <v>196</v>
      </c>
      <c r="K5" s="23"/>
      <c r="L5" s="23"/>
      <c r="M5" s="12" t="s">
        <v>268</v>
      </c>
      <c r="N5" s="12" t="s">
        <v>272</v>
      </c>
      <c r="O5" s="12" t="s">
        <v>326</v>
      </c>
      <c r="P5" s="12" t="s">
        <v>196</v>
      </c>
      <c r="Q5" s="23"/>
    </row>
    <row r="6" spans="2:17" ht="18" customHeight="1">
      <c r="B6" s="4"/>
      <c r="C6" s="4" t="s">
        <v>271</v>
      </c>
      <c r="D6" s="4">
        <v>23</v>
      </c>
      <c r="E6" s="4" t="s">
        <v>262</v>
      </c>
      <c r="F6" s="4"/>
      <c r="G6" s="212">
        <v>94908</v>
      </c>
      <c r="H6" s="213">
        <v>93116</v>
      </c>
      <c r="I6" s="213">
        <v>1792</v>
      </c>
      <c r="J6" s="72">
        <v>260</v>
      </c>
      <c r="K6" s="70"/>
      <c r="L6" s="70"/>
      <c r="M6" s="213">
        <v>301127</v>
      </c>
      <c r="N6" s="213">
        <v>279114</v>
      </c>
      <c r="O6" s="213">
        <v>22013</v>
      </c>
      <c r="P6" s="72">
        <v>825</v>
      </c>
      <c r="Q6" s="4"/>
    </row>
    <row r="7" spans="2:17" ht="18" customHeight="1">
      <c r="B7" s="4"/>
      <c r="C7" s="4"/>
      <c r="D7" s="4">
        <v>24</v>
      </c>
      <c r="E7" s="4"/>
      <c r="F7" s="4"/>
      <c r="G7" s="212">
        <v>91057</v>
      </c>
      <c r="H7" s="213">
        <v>85635</v>
      </c>
      <c r="I7" s="213">
        <v>5422</v>
      </c>
      <c r="J7" s="72">
        <v>249</v>
      </c>
      <c r="K7" s="70"/>
      <c r="L7" s="70"/>
      <c r="M7" s="213">
        <v>278289</v>
      </c>
      <c r="N7" s="213">
        <v>255254</v>
      </c>
      <c r="O7" s="213">
        <v>23035</v>
      </c>
      <c r="P7" s="72">
        <v>762</v>
      </c>
      <c r="Q7" s="4"/>
    </row>
    <row r="8" spans="1:17" s="74" customFormat="1" ht="18" customHeight="1">
      <c r="A8" s="75"/>
      <c r="B8" s="70"/>
      <c r="C8" s="70"/>
      <c r="D8" s="70">
        <v>25</v>
      </c>
      <c r="E8" s="70"/>
      <c r="F8" s="70"/>
      <c r="G8" s="212">
        <v>111677</v>
      </c>
      <c r="H8" s="213">
        <v>91384</v>
      </c>
      <c r="I8" s="213">
        <v>20293</v>
      </c>
      <c r="J8" s="72">
        <v>306</v>
      </c>
      <c r="K8" s="70"/>
      <c r="L8" s="70"/>
      <c r="M8" s="213">
        <v>312742</v>
      </c>
      <c r="N8" s="213">
        <v>284618</v>
      </c>
      <c r="O8" s="213">
        <v>28124</v>
      </c>
      <c r="P8" s="72">
        <v>857</v>
      </c>
      <c r="Q8" s="183"/>
    </row>
    <row r="9" spans="1:17" s="74" customFormat="1" ht="18" customHeight="1">
      <c r="A9" s="75"/>
      <c r="B9" s="70"/>
      <c r="C9" s="70"/>
      <c r="D9" s="70">
        <v>26</v>
      </c>
      <c r="E9" s="70"/>
      <c r="F9" s="70"/>
      <c r="G9" s="212">
        <v>169238</v>
      </c>
      <c r="H9" s="213">
        <v>145674</v>
      </c>
      <c r="I9" s="213">
        <v>23564</v>
      </c>
      <c r="J9" s="72">
        <v>463</v>
      </c>
      <c r="K9" s="70"/>
      <c r="L9" s="70"/>
      <c r="M9" s="213">
        <v>350744</v>
      </c>
      <c r="N9" s="213">
        <v>323017</v>
      </c>
      <c r="O9" s="213">
        <v>27727</v>
      </c>
      <c r="P9" s="72">
        <v>961</v>
      </c>
      <c r="Q9" s="70"/>
    </row>
    <row r="10" spans="1:17" s="74" customFormat="1" ht="18" customHeight="1">
      <c r="A10" s="75"/>
      <c r="B10" s="78"/>
      <c r="C10" s="78"/>
      <c r="D10" s="226">
        <v>27</v>
      </c>
      <c r="E10" s="226"/>
      <c r="F10" s="226"/>
      <c r="G10" s="227"/>
      <c r="H10" s="228"/>
      <c r="I10" s="228"/>
      <c r="J10" s="200"/>
      <c r="K10" s="226"/>
      <c r="L10" s="226"/>
      <c r="M10" s="228"/>
      <c r="N10" s="228"/>
      <c r="O10" s="228"/>
      <c r="P10" s="200"/>
      <c r="Q10" s="201"/>
    </row>
    <row r="11" spans="2:16" ht="18" customHeight="1">
      <c r="B11" s="1" t="s">
        <v>4</v>
      </c>
      <c r="P11" s="1" t="s">
        <v>358</v>
      </c>
    </row>
    <row r="21" spans="8:10" ht="13.5">
      <c r="H21" s="324"/>
      <c r="I21" s="333"/>
      <c r="J21" s="333"/>
    </row>
  </sheetData>
  <sheetProtection/>
  <mergeCells count="6">
    <mergeCell ref="H21:J21"/>
    <mergeCell ref="I2:M2"/>
    <mergeCell ref="C4:F5"/>
    <mergeCell ref="G4:J4"/>
    <mergeCell ref="N2:O2"/>
    <mergeCell ref="M4:P4"/>
  </mergeCells>
  <printOptions/>
  <pageMargins left="0.75" right="0.75" top="1" bottom="1" header="0.5119444727897644" footer="0.5119444727897644"/>
  <pageSetup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50"/>
  </sheetPr>
  <dimension ref="B2:K22"/>
  <sheetViews>
    <sheetView showGridLines="0" defaultGridColor="0" view="pageBreakPreview" zoomScale="110" zoomScaleSheetLayoutView="11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customWidth="1"/>
    <col min="3" max="3" width="3.59765625" style="1" bestFit="1" customWidth="1"/>
    <col min="4" max="4" width="2.59765625" style="1" customWidth="1"/>
    <col min="5" max="5" width="9.09765625" style="1" customWidth="1"/>
    <col min="6" max="8" width="10.59765625" style="1" customWidth="1"/>
    <col min="9" max="10" width="10.09765625" style="1" customWidth="1"/>
    <col min="11" max="11" width="10.3984375" style="1" customWidth="1"/>
    <col min="12" max="256" width="9" style="1" customWidth="1"/>
  </cols>
  <sheetData>
    <row r="1" ht="13.5" customHeight="1"/>
    <row r="2" spans="6:10" ht="18" customHeight="1">
      <c r="F2" s="282" t="s">
        <v>199</v>
      </c>
      <c r="G2" s="375" t="s">
        <v>33</v>
      </c>
      <c r="H2" s="375"/>
      <c r="I2" s="375"/>
      <c r="J2" s="375"/>
    </row>
    <row r="3" ht="18" customHeight="1">
      <c r="B3" s="1" t="s">
        <v>77</v>
      </c>
    </row>
    <row r="4" spans="2:11" ht="18" customHeight="1">
      <c r="B4" s="314" t="s">
        <v>57</v>
      </c>
      <c r="C4" s="314"/>
      <c r="D4" s="314"/>
      <c r="E4" s="314"/>
      <c r="F4" s="10" t="s">
        <v>268</v>
      </c>
      <c r="G4" s="10" t="s">
        <v>76</v>
      </c>
      <c r="H4" s="10" t="s">
        <v>277</v>
      </c>
      <c r="I4" s="10" t="s">
        <v>273</v>
      </c>
      <c r="J4" s="10" t="s">
        <v>274</v>
      </c>
      <c r="K4" s="10" t="s">
        <v>265</v>
      </c>
    </row>
    <row r="5" spans="2:11" ht="15">
      <c r="B5" s="129" t="s">
        <v>271</v>
      </c>
      <c r="C5" s="24">
        <v>26</v>
      </c>
      <c r="D5" s="4" t="s">
        <v>262</v>
      </c>
      <c r="E5" s="4"/>
      <c r="F5" s="16"/>
      <c r="G5" s="4"/>
      <c r="H5" s="4"/>
      <c r="I5" s="4"/>
      <c r="J5" s="4"/>
      <c r="K5" s="4"/>
    </row>
    <row r="6" spans="2:11" ht="13.5" customHeight="1">
      <c r="B6" s="4"/>
      <c r="C6" s="24"/>
      <c r="D6" s="4"/>
      <c r="E6" s="4" t="s">
        <v>279</v>
      </c>
      <c r="F6" s="111">
        <v>2506643</v>
      </c>
      <c r="G6" s="202">
        <v>0</v>
      </c>
      <c r="H6" s="202">
        <v>0</v>
      </c>
      <c r="I6" s="202">
        <v>0</v>
      </c>
      <c r="J6" s="202">
        <v>0</v>
      </c>
      <c r="K6" s="202">
        <v>0</v>
      </c>
    </row>
    <row r="7" spans="2:11" ht="13.5" customHeight="1">
      <c r="B7" s="4"/>
      <c r="C7" s="24"/>
      <c r="D7" s="4"/>
      <c r="E7" s="4" t="s">
        <v>266</v>
      </c>
      <c r="F7" s="111">
        <v>973205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</row>
    <row r="8" spans="2:11" ht="15">
      <c r="B8" s="4"/>
      <c r="C8" s="24">
        <v>27</v>
      </c>
      <c r="D8" s="4"/>
      <c r="E8" s="4"/>
      <c r="F8" s="20"/>
      <c r="G8" s="4"/>
      <c r="H8" s="4"/>
      <c r="I8" s="4"/>
      <c r="J8" s="4"/>
      <c r="K8" s="4"/>
    </row>
    <row r="9" spans="2:11" ht="13.5" customHeight="1">
      <c r="B9" s="4"/>
      <c r="C9" s="24"/>
      <c r="D9" s="4"/>
      <c r="E9" s="4" t="s">
        <v>279</v>
      </c>
      <c r="F9" s="111">
        <v>2491114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</row>
    <row r="10" spans="2:11" ht="13.5" customHeight="1">
      <c r="B10" s="4"/>
      <c r="C10" s="24"/>
      <c r="D10" s="4"/>
      <c r="E10" s="4" t="s">
        <v>266</v>
      </c>
      <c r="F10" s="111">
        <v>981873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</row>
    <row r="11" spans="2:11" ht="15">
      <c r="B11" s="4"/>
      <c r="C11" s="156">
        <v>28</v>
      </c>
      <c r="D11" s="70"/>
      <c r="E11" s="70"/>
      <c r="F11" s="20"/>
      <c r="G11" s="4"/>
      <c r="H11" s="4"/>
      <c r="I11" s="4"/>
      <c r="J11" s="4"/>
      <c r="K11" s="4"/>
    </row>
    <row r="12" spans="2:11" ht="13.5" customHeight="1">
      <c r="B12" s="4"/>
      <c r="C12" s="156"/>
      <c r="D12" s="70"/>
      <c r="E12" s="70" t="s">
        <v>279</v>
      </c>
      <c r="F12" s="111">
        <v>2488109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</row>
    <row r="13" spans="2:11" ht="13.5" customHeight="1">
      <c r="B13" s="4"/>
      <c r="C13" s="156"/>
      <c r="D13" s="70"/>
      <c r="E13" s="70" t="s">
        <v>266</v>
      </c>
      <c r="F13" s="111">
        <v>995656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</row>
    <row r="14" spans="2:11" ht="15">
      <c r="B14" s="4"/>
      <c r="C14" s="156">
        <v>29</v>
      </c>
      <c r="D14" s="70"/>
      <c r="E14" s="70"/>
      <c r="F14" s="20"/>
      <c r="G14" s="4"/>
      <c r="H14" s="4"/>
      <c r="I14" s="4"/>
      <c r="J14" s="4"/>
      <c r="K14" s="4"/>
    </row>
    <row r="15" spans="2:11" ht="13.5" customHeight="1">
      <c r="B15" s="4"/>
      <c r="C15" s="156"/>
      <c r="D15" s="70"/>
      <c r="E15" s="70" t="s">
        <v>279</v>
      </c>
      <c r="F15" s="111">
        <v>2509477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</row>
    <row r="16" spans="2:11" ht="13.5" customHeight="1">
      <c r="B16" s="4"/>
      <c r="C16" s="156"/>
      <c r="D16" s="70"/>
      <c r="E16" s="70" t="s">
        <v>266</v>
      </c>
      <c r="F16" s="111">
        <v>1016647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</row>
    <row r="17" spans="2:11" ht="13.5" customHeight="1">
      <c r="B17" s="4"/>
      <c r="C17" s="24"/>
      <c r="D17" s="4"/>
      <c r="E17" s="4"/>
      <c r="F17" s="16"/>
      <c r="G17" s="19"/>
      <c r="H17" s="19"/>
      <c r="I17" s="19"/>
      <c r="J17" s="19"/>
      <c r="K17" s="19"/>
    </row>
    <row r="18" spans="3:6" ht="18" customHeight="1">
      <c r="C18" s="181">
        <v>30</v>
      </c>
      <c r="D18" s="70"/>
      <c r="E18" s="70"/>
      <c r="F18" s="16"/>
    </row>
    <row r="19" spans="3:11" ht="15">
      <c r="C19" s="156"/>
      <c r="D19" s="70"/>
      <c r="E19" s="70" t="s">
        <v>279</v>
      </c>
      <c r="F19" s="203">
        <v>2636915</v>
      </c>
      <c r="G19" s="202">
        <v>0</v>
      </c>
      <c r="H19" s="202">
        <v>0</v>
      </c>
      <c r="I19" s="202">
        <v>0</v>
      </c>
      <c r="J19" s="202">
        <v>0</v>
      </c>
      <c r="K19" s="271">
        <v>0</v>
      </c>
    </row>
    <row r="20" spans="3:11" ht="15">
      <c r="C20" s="156"/>
      <c r="D20" s="70"/>
      <c r="E20" s="70" t="s">
        <v>266</v>
      </c>
      <c r="F20" s="203">
        <v>1048111</v>
      </c>
      <c r="G20" s="202">
        <v>0</v>
      </c>
      <c r="H20" s="202">
        <v>0</v>
      </c>
      <c r="I20" s="202">
        <v>0</v>
      </c>
      <c r="J20" s="202">
        <v>0</v>
      </c>
      <c r="K20" s="271">
        <v>0</v>
      </c>
    </row>
    <row r="21" spans="2:11" ht="15">
      <c r="B21" s="6"/>
      <c r="C21" s="150"/>
      <c r="D21" s="6"/>
      <c r="E21" s="6"/>
      <c r="F21" s="30"/>
      <c r="G21" s="6"/>
      <c r="H21" s="6"/>
      <c r="I21" s="6"/>
      <c r="J21" s="6"/>
      <c r="K21" s="6"/>
    </row>
    <row r="22" ht="15">
      <c r="B22" s="1" t="s">
        <v>63</v>
      </c>
    </row>
  </sheetData>
  <sheetProtection/>
  <mergeCells count="2">
    <mergeCell ref="B4:E4"/>
    <mergeCell ref="G2:J2"/>
  </mergeCells>
  <printOptions/>
  <pageMargins left="1.9299999475479126" right="0.75" top="1" bottom="1" header="0.5119444727897644" footer="0.511944472789764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50"/>
  </sheetPr>
  <dimension ref="A2:K10"/>
  <sheetViews>
    <sheetView showGridLines="0" defaultGridColor="0" view="pageBreakPreview" zoomScale="130" zoomScaleSheetLayoutView="13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11" width="8.09765625" style="1" customWidth="1"/>
    <col min="12" max="256" width="9" style="1" customWidth="1"/>
  </cols>
  <sheetData>
    <row r="1" ht="13.5" customHeight="1"/>
    <row r="2" spans="4:9" ht="15">
      <c r="D2" s="229" t="s">
        <v>200</v>
      </c>
      <c r="E2" s="324" t="s">
        <v>52</v>
      </c>
      <c r="F2" s="324"/>
      <c r="G2" s="324"/>
      <c r="H2" s="324"/>
      <c r="I2" s="331"/>
    </row>
    <row r="3" ht="15">
      <c r="F3" s="56" t="s">
        <v>50</v>
      </c>
    </row>
    <row r="4" ht="18" customHeight="1">
      <c r="B4" s="1" t="s">
        <v>28</v>
      </c>
    </row>
    <row r="5" spans="1:11" ht="19.5" customHeight="1">
      <c r="A5" s="4"/>
      <c r="B5" s="314" t="s">
        <v>212</v>
      </c>
      <c r="C5" s="314"/>
      <c r="D5" s="323" t="s">
        <v>210</v>
      </c>
      <c r="E5" s="314"/>
      <c r="F5" s="323" t="s">
        <v>198</v>
      </c>
      <c r="G5" s="314"/>
      <c r="H5" s="323" t="s">
        <v>186</v>
      </c>
      <c r="I5" s="314"/>
      <c r="J5" s="321" t="s">
        <v>220</v>
      </c>
      <c r="K5" s="322"/>
    </row>
    <row r="6" spans="1:11" ht="19.5" customHeight="1">
      <c r="A6" s="4"/>
      <c r="B6" s="274" t="s">
        <v>275</v>
      </c>
      <c r="C6" s="13" t="s">
        <v>269</v>
      </c>
      <c r="D6" s="13" t="s">
        <v>275</v>
      </c>
      <c r="E6" s="13" t="s">
        <v>269</v>
      </c>
      <c r="F6" s="108" t="s">
        <v>275</v>
      </c>
      <c r="G6" s="108" t="s">
        <v>269</v>
      </c>
      <c r="H6" s="108" t="s">
        <v>275</v>
      </c>
      <c r="I6" s="108" t="s">
        <v>269</v>
      </c>
      <c r="J6" s="108" t="s">
        <v>275</v>
      </c>
      <c r="K6" s="108" t="s">
        <v>269</v>
      </c>
    </row>
    <row r="7" spans="2:7" ht="15">
      <c r="B7" s="18"/>
      <c r="C7" s="18"/>
      <c r="D7" s="105"/>
      <c r="E7" s="105"/>
      <c r="F7" s="105"/>
      <c r="G7" s="105"/>
    </row>
    <row r="8" spans="2:11" ht="15">
      <c r="B8" s="72">
        <v>978</v>
      </c>
      <c r="C8" s="72">
        <v>4917</v>
      </c>
      <c r="D8" s="72">
        <v>1016</v>
      </c>
      <c r="E8" s="72">
        <v>4548</v>
      </c>
      <c r="F8" s="72">
        <v>1205</v>
      </c>
      <c r="G8" s="72">
        <v>4558</v>
      </c>
      <c r="H8" s="72">
        <v>1096</v>
      </c>
      <c r="I8" s="72">
        <v>4401</v>
      </c>
      <c r="J8" s="197">
        <v>1287</v>
      </c>
      <c r="K8" s="197">
        <v>5385</v>
      </c>
    </row>
    <row r="9" spans="2:11" ht="9.75" customHeight="1">
      <c r="B9" s="6"/>
      <c r="C9" s="6"/>
      <c r="D9" s="6"/>
      <c r="E9" s="6"/>
      <c r="F9" s="78"/>
      <c r="G9" s="78"/>
      <c r="H9" s="78"/>
      <c r="I9" s="78"/>
      <c r="J9" s="78"/>
      <c r="K9" s="78"/>
    </row>
    <row r="10" ht="18" customHeight="1">
      <c r="B10" s="1" t="s">
        <v>7</v>
      </c>
    </row>
  </sheetData>
  <sheetProtection/>
  <mergeCells count="6">
    <mergeCell ref="B5:C5"/>
    <mergeCell ref="J5:K5"/>
    <mergeCell ref="E2:I2"/>
    <mergeCell ref="H5:I5"/>
    <mergeCell ref="D5:E5"/>
    <mergeCell ref="F5:G5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50"/>
  </sheetPr>
  <dimension ref="B2:J26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customWidth="1"/>
    <col min="5" max="6" width="12.19921875" style="1" customWidth="1"/>
    <col min="7" max="8" width="11" style="1" customWidth="1"/>
    <col min="9" max="10" width="11.3984375" style="1" customWidth="1"/>
    <col min="11" max="11" width="3.19921875" style="1" customWidth="1"/>
    <col min="12" max="12" width="4" style="1" customWidth="1"/>
    <col min="13" max="256" width="9" style="1" customWidth="1"/>
  </cols>
  <sheetData>
    <row r="1" ht="13.5" customHeight="1"/>
    <row r="2" spans="5:9" ht="18" customHeight="1">
      <c r="E2" s="229" t="s">
        <v>201</v>
      </c>
      <c r="F2" s="324" t="s">
        <v>67</v>
      </c>
      <c r="G2" s="333"/>
      <c r="H2" s="333"/>
      <c r="I2" s="130"/>
    </row>
    <row r="3" ht="18" customHeight="1">
      <c r="B3" s="1" t="s">
        <v>77</v>
      </c>
    </row>
    <row r="4" spans="2:10" ht="19.5" customHeight="1">
      <c r="B4" s="351" t="s">
        <v>264</v>
      </c>
      <c r="C4" s="351"/>
      <c r="D4" s="351"/>
      <c r="E4" s="323" t="s">
        <v>280</v>
      </c>
      <c r="F4" s="314"/>
      <c r="G4" s="321" t="s">
        <v>308</v>
      </c>
      <c r="H4" s="322"/>
      <c r="I4" s="323" t="s">
        <v>276</v>
      </c>
      <c r="J4" s="314"/>
    </row>
    <row r="5" spans="2:10" ht="30" customHeight="1">
      <c r="B5" s="352"/>
      <c r="C5" s="352"/>
      <c r="D5" s="352"/>
      <c r="E5" s="101" t="s">
        <v>161</v>
      </c>
      <c r="F5" s="102" t="s">
        <v>72</v>
      </c>
      <c r="G5" s="101" t="s">
        <v>161</v>
      </c>
      <c r="H5" s="102" t="s">
        <v>44</v>
      </c>
      <c r="I5" s="101" t="s">
        <v>161</v>
      </c>
      <c r="J5" s="168" t="s">
        <v>44</v>
      </c>
    </row>
    <row r="6" spans="2:10" ht="19.5" customHeight="1">
      <c r="B6" s="129" t="s">
        <v>271</v>
      </c>
      <c r="C6" s="24">
        <v>26</v>
      </c>
      <c r="D6" s="4" t="s">
        <v>262</v>
      </c>
      <c r="E6" s="111">
        <v>333741</v>
      </c>
      <c r="F6" s="72">
        <v>34520</v>
      </c>
      <c r="G6" s="72">
        <v>26569</v>
      </c>
      <c r="H6" s="72">
        <v>2389</v>
      </c>
      <c r="I6" s="72">
        <v>46240</v>
      </c>
      <c r="J6" s="72">
        <v>6234</v>
      </c>
    </row>
    <row r="7" spans="2:10" ht="19.5" customHeight="1">
      <c r="B7" s="4"/>
      <c r="C7" s="24">
        <v>27</v>
      </c>
      <c r="D7" s="4"/>
      <c r="E7" s="111">
        <v>313791</v>
      </c>
      <c r="F7" s="72">
        <v>31575</v>
      </c>
      <c r="G7" s="72">
        <v>25062</v>
      </c>
      <c r="H7" s="72">
        <v>2199</v>
      </c>
      <c r="I7" s="72">
        <v>60617</v>
      </c>
      <c r="J7" s="72">
        <v>7443</v>
      </c>
    </row>
    <row r="8" spans="2:10" s="56" customFormat="1" ht="19.5" customHeight="1">
      <c r="B8" s="57"/>
      <c r="C8" s="156">
        <v>28</v>
      </c>
      <c r="D8" s="70"/>
      <c r="E8" s="111">
        <v>297631</v>
      </c>
      <c r="F8" s="72">
        <v>28931</v>
      </c>
      <c r="G8" s="72">
        <v>23876</v>
      </c>
      <c r="H8" s="72">
        <v>2001</v>
      </c>
      <c r="I8" s="72">
        <v>42193</v>
      </c>
      <c r="J8" s="72">
        <v>5353</v>
      </c>
    </row>
    <row r="9" spans="2:10" s="56" customFormat="1" ht="19.5" customHeight="1">
      <c r="B9" s="4"/>
      <c r="C9" s="156">
        <v>29</v>
      </c>
      <c r="D9" s="70"/>
      <c r="E9" s="111">
        <v>281707</v>
      </c>
      <c r="F9" s="72">
        <v>26703</v>
      </c>
      <c r="G9" s="72">
        <v>22467</v>
      </c>
      <c r="H9" s="72">
        <v>1854</v>
      </c>
      <c r="I9" s="72">
        <v>39935</v>
      </c>
      <c r="J9" s="72">
        <v>4962</v>
      </c>
    </row>
    <row r="10" spans="3:10" ht="17.25" customHeight="1">
      <c r="C10" s="251">
        <v>30</v>
      </c>
      <c r="D10" s="249"/>
      <c r="E10" s="263">
        <v>266672</v>
      </c>
      <c r="F10" s="264">
        <v>24992</v>
      </c>
      <c r="G10" s="264">
        <v>21161</v>
      </c>
      <c r="H10" s="264">
        <v>1702</v>
      </c>
      <c r="I10" s="264">
        <v>37896</v>
      </c>
      <c r="J10" s="264">
        <v>4650</v>
      </c>
    </row>
    <row r="11" spans="2:10" ht="17.25" customHeight="1">
      <c r="B11" s="3" t="s">
        <v>78</v>
      </c>
      <c r="C11" s="3"/>
      <c r="D11" s="3" t="s">
        <v>62</v>
      </c>
      <c r="E11" s="54"/>
      <c r="F11" s="54"/>
      <c r="G11" s="54"/>
      <c r="H11" s="54"/>
      <c r="I11" s="54"/>
      <c r="J11" s="54"/>
    </row>
    <row r="12" spans="2:10" ht="15" customHeight="1">
      <c r="B12" s="4"/>
      <c r="C12" s="118" t="s">
        <v>6</v>
      </c>
      <c r="E12" s="55"/>
      <c r="F12" s="55"/>
      <c r="G12" s="55"/>
      <c r="H12" s="55"/>
      <c r="I12" s="55"/>
      <c r="J12" s="55"/>
    </row>
    <row r="13" spans="3:10" ht="18" customHeight="1">
      <c r="C13" s="117"/>
      <c r="D13" s="376" t="s">
        <v>5</v>
      </c>
      <c r="E13" s="376"/>
      <c r="F13" s="376"/>
      <c r="G13" s="376"/>
      <c r="H13" s="376"/>
      <c r="I13" s="376"/>
      <c r="J13" s="55"/>
    </row>
    <row r="14" spans="4:10" ht="18" customHeight="1">
      <c r="D14" s="376"/>
      <c r="E14" s="376"/>
      <c r="F14" s="376"/>
      <c r="G14" s="376"/>
      <c r="H14" s="376"/>
      <c r="I14" s="376"/>
      <c r="J14" s="55"/>
    </row>
    <row r="15" spans="3:10" ht="15.75" customHeight="1">
      <c r="C15" s="4"/>
      <c r="D15" s="376"/>
      <c r="E15" s="376"/>
      <c r="F15" s="376"/>
      <c r="G15" s="376"/>
      <c r="H15" s="376"/>
      <c r="I15" s="376"/>
      <c r="J15" s="44"/>
    </row>
    <row r="16" spans="3:10" ht="15.75">
      <c r="C16" s="55"/>
      <c r="D16" s="55"/>
      <c r="E16" s="55"/>
      <c r="F16" s="55"/>
      <c r="G16" s="166"/>
      <c r="H16" s="166"/>
      <c r="I16" s="25"/>
      <c r="J16" s="25"/>
    </row>
    <row r="17" spans="3:9" ht="12.75" customHeight="1">
      <c r="C17" s="167"/>
      <c r="D17" s="167"/>
      <c r="E17" s="4"/>
      <c r="F17" s="4"/>
      <c r="G17" s="4"/>
      <c r="H17" s="4"/>
      <c r="I17" s="120"/>
    </row>
    <row r="18" spans="3:10" ht="15">
      <c r="C18" s="167"/>
      <c r="D18" s="4"/>
      <c r="E18" s="167"/>
      <c r="F18" s="167"/>
      <c r="G18" s="4"/>
      <c r="H18" s="4"/>
      <c r="J18" s="53"/>
    </row>
    <row r="19" ht="15">
      <c r="D19" s="4"/>
    </row>
    <row r="22" ht="15">
      <c r="D22" s="4"/>
    </row>
    <row r="26" ht="15">
      <c r="D26" s="118"/>
    </row>
  </sheetData>
  <sheetProtection/>
  <mergeCells count="6">
    <mergeCell ref="F2:H2"/>
    <mergeCell ref="I4:J4"/>
    <mergeCell ref="B4:D5"/>
    <mergeCell ref="E4:F4"/>
    <mergeCell ref="G4:H4"/>
    <mergeCell ref="D13:I15"/>
  </mergeCells>
  <printOptions/>
  <pageMargins left="0.590416669845581" right="0.590416669845581" top="0.98416668176651" bottom="0.98416668176651" header="0.511805534362793" footer="0.51180553436279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50"/>
  </sheetPr>
  <dimension ref="B2:S24"/>
  <sheetViews>
    <sheetView showGridLines="0" defaultGridColor="0" view="pageBreakPreview" zoomScale="130" zoomScaleSheetLayoutView="13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" style="1" customWidth="1"/>
    <col min="3" max="3" width="4.19921875" style="1" customWidth="1"/>
    <col min="4" max="4" width="4.5" style="1" customWidth="1"/>
    <col min="5" max="5" width="9.3984375" style="75" customWidth="1"/>
    <col min="6" max="8" width="8.3984375" style="75" customWidth="1"/>
    <col min="9" max="9" width="7.69921875" style="75" customWidth="1"/>
    <col min="10" max="11" width="7.5" style="75" customWidth="1"/>
    <col min="12" max="256" width="9" style="1" customWidth="1"/>
  </cols>
  <sheetData>
    <row r="1" ht="13.5" customHeight="1"/>
    <row r="2" spans="4:11" ht="18" customHeight="1">
      <c r="D2" s="280" t="s">
        <v>205</v>
      </c>
      <c r="E2" s="324" t="s">
        <v>25</v>
      </c>
      <c r="F2" s="331"/>
      <c r="G2" s="331"/>
      <c r="H2" s="331"/>
      <c r="I2" s="331"/>
      <c r="J2" s="331"/>
      <c r="K2" s="289"/>
    </row>
    <row r="3" ht="18" customHeight="1"/>
    <row r="4" spans="2:11" ht="19.5" customHeight="1">
      <c r="B4" s="351" t="s">
        <v>264</v>
      </c>
      <c r="C4" s="351"/>
      <c r="D4" s="351"/>
      <c r="E4" s="104"/>
      <c r="F4" s="286"/>
      <c r="G4" s="286"/>
      <c r="H4" s="286"/>
      <c r="I4" s="286"/>
      <c r="J4" s="286"/>
      <c r="K4" s="286"/>
    </row>
    <row r="5" spans="2:11" ht="22.5" customHeight="1">
      <c r="B5" s="309"/>
      <c r="C5" s="309"/>
      <c r="D5" s="309"/>
      <c r="E5" s="290" t="s">
        <v>333</v>
      </c>
      <c r="F5" s="377" t="s">
        <v>150</v>
      </c>
      <c r="G5" s="378"/>
      <c r="H5" s="379"/>
      <c r="I5" s="377" t="s">
        <v>131</v>
      </c>
      <c r="J5" s="378"/>
      <c r="K5" s="378"/>
    </row>
    <row r="6" spans="2:11" ht="18" customHeight="1">
      <c r="B6" s="309"/>
      <c r="C6" s="309"/>
      <c r="D6" s="309"/>
      <c r="E6" s="291" t="s">
        <v>268</v>
      </c>
      <c r="F6" s="380" t="s">
        <v>268</v>
      </c>
      <c r="G6" s="380" t="s">
        <v>343</v>
      </c>
      <c r="H6" s="380" t="s">
        <v>336</v>
      </c>
      <c r="I6" s="380" t="s">
        <v>268</v>
      </c>
      <c r="J6" s="380" t="s">
        <v>343</v>
      </c>
      <c r="K6" s="381" t="s">
        <v>336</v>
      </c>
    </row>
    <row r="7" spans="2:11" ht="18" customHeight="1">
      <c r="B7" s="352"/>
      <c r="C7" s="352"/>
      <c r="D7" s="352"/>
      <c r="E7" s="292"/>
      <c r="F7" s="302"/>
      <c r="G7" s="302"/>
      <c r="H7" s="302"/>
      <c r="I7" s="302"/>
      <c r="J7" s="302"/>
      <c r="K7" s="382"/>
    </row>
    <row r="8" spans="2:11" ht="9.75" customHeight="1">
      <c r="B8" s="4"/>
      <c r="C8" s="4"/>
      <c r="D8" s="4"/>
      <c r="E8" s="279"/>
      <c r="F8" s="190"/>
      <c r="G8" s="190"/>
      <c r="H8" s="190"/>
      <c r="I8" s="190"/>
      <c r="J8" s="190"/>
      <c r="K8" s="190"/>
    </row>
    <row r="9" spans="2:11" ht="21.75" customHeight="1">
      <c r="B9" s="4" t="s">
        <v>271</v>
      </c>
      <c r="C9" s="4">
        <v>26</v>
      </c>
      <c r="D9" s="4" t="s">
        <v>262</v>
      </c>
      <c r="E9" s="211">
        <v>28958</v>
      </c>
      <c r="F9" s="190">
        <v>26569</v>
      </c>
      <c r="G9" s="190">
        <v>22851</v>
      </c>
      <c r="H9" s="190">
        <v>3718</v>
      </c>
      <c r="I9" s="190">
        <v>2389</v>
      </c>
      <c r="J9" s="190">
        <v>270</v>
      </c>
      <c r="K9" s="190">
        <v>2119</v>
      </c>
    </row>
    <row r="10" spans="2:11" ht="21.75" customHeight="1">
      <c r="B10" s="4"/>
      <c r="C10" s="4">
        <v>27</v>
      </c>
      <c r="D10" s="4"/>
      <c r="E10" s="211">
        <v>27261</v>
      </c>
      <c r="F10" s="190">
        <v>25062</v>
      </c>
      <c r="G10" s="190">
        <v>21711</v>
      </c>
      <c r="H10" s="190">
        <v>3351</v>
      </c>
      <c r="I10" s="190">
        <v>2199</v>
      </c>
      <c r="J10" s="190">
        <v>240</v>
      </c>
      <c r="K10" s="190">
        <v>1959</v>
      </c>
    </row>
    <row r="11" spans="2:11" s="56" customFormat="1" ht="21.75" customHeight="1">
      <c r="B11" s="57"/>
      <c r="C11" s="4">
        <v>28</v>
      </c>
      <c r="D11" s="4"/>
      <c r="E11" s="211">
        <v>25877</v>
      </c>
      <c r="F11" s="190">
        <v>23876</v>
      </c>
      <c r="G11" s="190">
        <v>20764</v>
      </c>
      <c r="H11" s="190">
        <v>3112</v>
      </c>
      <c r="I11" s="190">
        <v>2001</v>
      </c>
      <c r="J11" s="190">
        <v>229</v>
      </c>
      <c r="K11" s="190">
        <v>1772</v>
      </c>
    </row>
    <row r="12" spans="2:11" s="56" customFormat="1" ht="21.75" customHeight="1">
      <c r="B12" s="57"/>
      <c r="C12" s="4">
        <v>29</v>
      </c>
      <c r="D12" s="4"/>
      <c r="E12" s="211">
        <v>24321</v>
      </c>
      <c r="F12" s="190">
        <v>22467</v>
      </c>
      <c r="G12" s="190">
        <v>19591</v>
      </c>
      <c r="H12" s="190">
        <v>2876</v>
      </c>
      <c r="I12" s="190">
        <v>1854</v>
      </c>
      <c r="J12" s="190">
        <v>203</v>
      </c>
      <c r="K12" s="190">
        <v>1651</v>
      </c>
    </row>
    <row r="13" spans="2:11" s="56" customFormat="1" ht="2.25" customHeight="1">
      <c r="B13" s="57"/>
      <c r="D13" s="1"/>
      <c r="E13" s="266"/>
      <c r="F13" s="267"/>
      <c r="G13" s="267"/>
      <c r="H13" s="267"/>
      <c r="I13" s="267"/>
      <c r="J13" s="267"/>
      <c r="K13" s="267"/>
    </row>
    <row r="14" spans="2:11" s="56" customFormat="1" ht="21.75" customHeight="1">
      <c r="B14" s="260"/>
      <c r="C14" s="249">
        <v>30</v>
      </c>
      <c r="D14" s="265"/>
      <c r="E14" s="266">
        <v>22863</v>
      </c>
      <c r="F14" s="267">
        <v>21161</v>
      </c>
      <c r="G14" s="267">
        <v>18471</v>
      </c>
      <c r="H14" s="267">
        <v>2690</v>
      </c>
      <c r="I14" s="267">
        <v>1702</v>
      </c>
      <c r="J14" s="267">
        <v>183</v>
      </c>
      <c r="K14" s="267">
        <v>1519</v>
      </c>
    </row>
    <row r="15" spans="2:11" s="56" customFormat="1" ht="2.25" customHeight="1">
      <c r="B15" s="58"/>
      <c r="C15" s="57"/>
      <c r="D15" s="57"/>
      <c r="E15" s="293"/>
      <c r="F15" s="294"/>
      <c r="G15" s="294"/>
      <c r="H15" s="294"/>
      <c r="I15" s="294"/>
      <c r="J15" s="294"/>
      <c r="K15" s="294"/>
    </row>
    <row r="16" spans="2:11" ht="18" customHeight="1">
      <c r="B16" s="1" t="s">
        <v>10</v>
      </c>
      <c r="C16" s="65"/>
      <c r="D16" s="66"/>
      <c r="E16" s="187"/>
      <c r="F16" s="187"/>
      <c r="G16" s="187"/>
      <c r="H16" s="187"/>
      <c r="I16" s="187"/>
      <c r="J16" s="187"/>
      <c r="K16" s="187"/>
    </row>
    <row r="17" spans="3:11" ht="18" customHeight="1">
      <c r="C17" s="1" t="s">
        <v>64</v>
      </c>
      <c r="D17" s="53"/>
      <c r="E17" s="295"/>
      <c r="F17" s="295"/>
      <c r="G17" s="295"/>
      <c r="H17" s="295"/>
      <c r="I17" s="295"/>
      <c r="J17" s="295"/>
      <c r="K17" s="295"/>
    </row>
    <row r="18" ht="15">
      <c r="D18" s="26"/>
    </row>
    <row r="19" spans="3:4" ht="15">
      <c r="C19" s="26"/>
      <c r="D19" s="26"/>
    </row>
    <row r="24" spans="14:19" ht="15">
      <c r="N24" s="324"/>
      <c r="O24" s="331"/>
      <c r="P24" s="331"/>
      <c r="Q24" s="331"/>
      <c r="R24" s="331"/>
      <c r="S24" s="331"/>
    </row>
  </sheetData>
  <sheetProtection/>
  <mergeCells count="11">
    <mergeCell ref="B4:D7"/>
    <mergeCell ref="F5:H5"/>
    <mergeCell ref="I5:K5"/>
    <mergeCell ref="F6:F7"/>
    <mergeCell ref="H6:H7"/>
    <mergeCell ref="I6:I7"/>
    <mergeCell ref="N24:S24"/>
    <mergeCell ref="J6:J7"/>
    <mergeCell ref="K6:K7"/>
    <mergeCell ref="E2:J2"/>
    <mergeCell ref="G6:G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B2:I11"/>
  <sheetViews>
    <sheetView showGridLines="0" defaultGridColor="0" view="pageBreakPreview" zoomScale="120" zoomScaleSheetLayoutView="12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7.69921875" style="1" customWidth="1"/>
    <col min="3" max="3" width="14.8984375" style="1" customWidth="1"/>
    <col min="4" max="8" width="11.8984375" style="1" customWidth="1"/>
    <col min="9" max="256" width="9" style="1" customWidth="1"/>
  </cols>
  <sheetData>
    <row r="1" ht="13.5" customHeight="1"/>
    <row r="2" spans="3:6" ht="18" customHeight="1">
      <c r="C2" s="281" t="s">
        <v>365</v>
      </c>
      <c r="D2" s="56" t="s">
        <v>18</v>
      </c>
      <c r="E2" s="56"/>
      <c r="F2" s="56"/>
    </row>
    <row r="3" spans="2:8" ht="18" customHeight="1">
      <c r="B3" s="1" t="s">
        <v>169</v>
      </c>
      <c r="G3" s="310" t="s">
        <v>27</v>
      </c>
      <c r="H3" s="310"/>
    </row>
    <row r="4" spans="2:8" ht="18" customHeight="1">
      <c r="B4" s="314" t="s">
        <v>263</v>
      </c>
      <c r="C4" s="315"/>
      <c r="D4" s="81" t="s">
        <v>210</v>
      </c>
      <c r="E4" s="82" t="s">
        <v>198</v>
      </c>
      <c r="F4" s="82" t="s">
        <v>186</v>
      </c>
      <c r="G4" s="82" t="s">
        <v>220</v>
      </c>
      <c r="H4" s="170" t="s">
        <v>225</v>
      </c>
    </row>
    <row r="5" spans="2:8" ht="18" customHeight="1">
      <c r="B5" s="316" t="s">
        <v>12</v>
      </c>
      <c r="C5" s="317"/>
      <c r="D5" s="185">
        <f>SUM(D7:D8)</f>
        <v>4760</v>
      </c>
      <c r="E5" s="185">
        <f>SUM(E7:E8)</f>
        <v>4760</v>
      </c>
      <c r="F5" s="185">
        <f>SUM(F7:F8)</f>
        <v>4703</v>
      </c>
      <c r="G5" s="185">
        <f>SUM(G7:G8)</f>
        <v>4703</v>
      </c>
      <c r="H5" s="284">
        <f>SUM(H7:H8)</f>
        <v>4703</v>
      </c>
    </row>
    <row r="6" spans="2:8" ht="6.75" customHeight="1">
      <c r="B6" s="70"/>
      <c r="C6" s="126"/>
      <c r="D6" s="185"/>
      <c r="G6" s="185"/>
      <c r="H6" s="185"/>
    </row>
    <row r="7" spans="2:8" ht="18" customHeight="1">
      <c r="B7" s="309" t="s">
        <v>20</v>
      </c>
      <c r="C7" s="318"/>
      <c r="D7" s="185">
        <v>2512</v>
      </c>
      <c r="E7" s="185">
        <v>2512</v>
      </c>
      <c r="F7" s="185">
        <v>2455</v>
      </c>
      <c r="G7" s="185">
        <v>2455</v>
      </c>
      <c r="H7" s="185">
        <v>2455</v>
      </c>
    </row>
    <row r="8" spans="2:9" ht="18" customHeight="1">
      <c r="B8" s="319" t="s">
        <v>21</v>
      </c>
      <c r="C8" s="320"/>
      <c r="D8" s="186">
        <v>2248</v>
      </c>
      <c r="E8" s="186">
        <v>2248</v>
      </c>
      <c r="F8" s="186">
        <v>2248</v>
      </c>
      <c r="G8" s="186">
        <v>2248</v>
      </c>
      <c r="H8" s="186">
        <v>2248</v>
      </c>
      <c r="I8" s="185"/>
    </row>
    <row r="9" spans="2:8" ht="18" customHeight="1">
      <c r="B9" s="187" t="s">
        <v>78</v>
      </c>
      <c r="C9" s="311" t="s">
        <v>19</v>
      </c>
      <c r="D9" s="312"/>
      <c r="E9" s="312"/>
      <c r="F9" s="312"/>
      <c r="G9" s="312"/>
      <c r="H9" s="312"/>
    </row>
    <row r="10" spans="2:8" ht="12.75" customHeight="1">
      <c r="B10" s="75"/>
      <c r="C10" s="313"/>
      <c r="D10" s="313"/>
      <c r="E10" s="313"/>
      <c r="F10" s="313"/>
      <c r="G10" s="313"/>
      <c r="H10" s="313"/>
    </row>
    <row r="11" spans="2:8" ht="12.75" customHeight="1">
      <c r="B11" s="75"/>
      <c r="C11" s="313"/>
      <c r="D11" s="313"/>
      <c r="E11" s="313"/>
      <c r="F11" s="313"/>
      <c r="G11" s="313"/>
      <c r="H11" s="313"/>
    </row>
  </sheetData>
  <sheetProtection/>
  <mergeCells count="6">
    <mergeCell ref="G3:H3"/>
    <mergeCell ref="C9:H11"/>
    <mergeCell ref="B4:C4"/>
    <mergeCell ref="B5:C5"/>
    <mergeCell ref="B7:C7"/>
    <mergeCell ref="B8:C8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B2:L8"/>
  <sheetViews>
    <sheetView showGridLines="0" defaultGridColor="0" view="pageBreakPreview" zoomScale="140" zoomScaleSheetLayoutView="14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5" width="8.09765625" style="1" customWidth="1"/>
    <col min="6" max="6" width="8.19921875" style="1" customWidth="1"/>
    <col min="7" max="7" width="8.59765625" style="1" bestFit="1" customWidth="1"/>
    <col min="8" max="11" width="8.09765625" style="1" customWidth="1"/>
    <col min="12" max="256" width="9" style="1" customWidth="1"/>
  </cols>
  <sheetData>
    <row r="1" ht="13.5" customHeight="1"/>
    <row r="2" spans="4:9" ht="18" customHeight="1">
      <c r="D2" s="229" t="s">
        <v>356</v>
      </c>
      <c r="E2" s="324" t="s">
        <v>8</v>
      </c>
      <c r="F2" s="324"/>
      <c r="G2" s="324"/>
      <c r="H2" s="324"/>
      <c r="I2" s="324"/>
    </row>
    <row r="3" spans="8:11" ht="18" customHeight="1">
      <c r="H3" s="75"/>
      <c r="I3" s="75"/>
      <c r="J3" s="75"/>
      <c r="K3" s="75"/>
    </row>
    <row r="4" spans="2:12" ht="18" customHeight="1">
      <c r="B4" s="325" t="s">
        <v>209</v>
      </c>
      <c r="C4" s="326"/>
      <c r="D4" s="325" t="s">
        <v>212</v>
      </c>
      <c r="E4" s="326"/>
      <c r="F4" s="323" t="s">
        <v>210</v>
      </c>
      <c r="G4" s="314"/>
      <c r="H4" s="323" t="s">
        <v>198</v>
      </c>
      <c r="I4" s="314"/>
      <c r="J4" s="321" t="s">
        <v>186</v>
      </c>
      <c r="K4" s="322"/>
      <c r="L4" s="4"/>
    </row>
    <row r="5" spans="2:12" ht="18" customHeight="1">
      <c r="B5" s="108" t="s">
        <v>331</v>
      </c>
      <c r="C5" s="108" t="s">
        <v>323</v>
      </c>
      <c r="D5" s="108" t="s">
        <v>331</v>
      </c>
      <c r="E5" s="108" t="s">
        <v>323</v>
      </c>
      <c r="F5" s="108" t="s">
        <v>331</v>
      </c>
      <c r="G5" s="108" t="s">
        <v>323</v>
      </c>
      <c r="H5" s="108" t="s">
        <v>331</v>
      </c>
      <c r="I5" s="108" t="s">
        <v>323</v>
      </c>
      <c r="J5" s="108" t="s">
        <v>331</v>
      </c>
      <c r="K5" s="108" t="s">
        <v>323</v>
      </c>
      <c r="L5" s="4"/>
    </row>
    <row r="6" spans="2:12" ht="24.75" customHeight="1">
      <c r="B6" s="188">
        <v>19328</v>
      </c>
      <c r="C6" s="188">
        <v>19232</v>
      </c>
      <c r="D6" s="188">
        <v>18383</v>
      </c>
      <c r="E6" s="188">
        <v>18270</v>
      </c>
      <c r="F6" s="188">
        <v>19729</v>
      </c>
      <c r="G6" s="188">
        <v>19705</v>
      </c>
      <c r="H6" s="188">
        <v>19526</v>
      </c>
      <c r="I6" s="188">
        <v>19508</v>
      </c>
      <c r="J6" s="204">
        <v>20894</v>
      </c>
      <c r="K6" s="204">
        <v>20860</v>
      </c>
      <c r="L6" s="4"/>
    </row>
    <row r="7" spans="2:11" ht="18" customHeight="1">
      <c r="B7" s="1" t="s">
        <v>15</v>
      </c>
      <c r="H7" s="75"/>
      <c r="I7" s="75"/>
      <c r="J7" s="75"/>
      <c r="K7" s="75"/>
    </row>
    <row r="8" spans="8:11" ht="15">
      <c r="H8" s="75"/>
      <c r="I8" s="75"/>
      <c r="J8" s="75"/>
      <c r="K8" s="75"/>
    </row>
  </sheetData>
  <sheetProtection/>
  <mergeCells count="6">
    <mergeCell ref="J4:K4"/>
    <mergeCell ref="H4:I4"/>
    <mergeCell ref="E2:I2"/>
    <mergeCell ref="F4:G4"/>
    <mergeCell ref="B4:C4"/>
    <mergeCell ref="D4:E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2:S2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4.59765625" style="1" bestFit="1" customWidth="1"/>
    <col min="3" max="3" width="4.5" style="1" bestFit="1" customWidth="1"/>
    <col min="4" max="4" width="9.5" style="1" customWidth="1"/>
    <col min="5" max="5" width="9.8984375" style="1" customWidth="1"/>
    <col min="6" max="6" width="14.09765625" style="1" bestFit="1" customWidth="1"/>
    <col min="7" max="10" width="9.8984375" style="1" customWidth="1"/>
    <col min="11" max="11" width="1.203125" style="1" customWidth="1"/>
    <col min="12" max="12" width="9.5" style="1" customWidth="1"/>
    <col min="13" max="13" width="10.69921875" style="1" customWidth="1"/>
    <col min="14" max="14" width="9.5" style="1" customWidth="1"/>
    <col min="15" max="15" width="10.5" style="1" customWidth="1"/>
    <col min="16" max="16" width="9.5" style="1" customWidth="1"/>
    <col min="17" max="17" width="10.19921875" style="1" customWidth="1"/>
    <col min="18" max="18" width="9.5" style="1" customWidth="1"/>
    <col min="19" max="19" width="14.09765625" style="1" bestFit="1" customWidth="1"/>
    <col min="20" max="256" width="9" style="1" customWidth="1"/>
  </cols>
  <sheetData>
    <row r="1" ht="13.5" customHeight="1"/>
    <row r="2" spans="6:14" ht="18" customHeight="1">
      <c r="F2" s="130"/>
      <c r="G2" s="130"/>
      <c r="H2" s="229" t="s">
        <v>368</v>
      </c>
      <c r="I2" s="324" t="s">
        <v>11</v>
      </c>
      <c r="J2" s="324"/>
      <c r="K2" s="324"/>
      <c r="L2" s="324"/>
      <c r="M2" s="324"/>
      <c r="N2" s="324"/>
    </row>
    <row r="3" ht="18" customHeight="1">
      <c r="B3" s="1" t="s">
        <v>148</v>
      </c>
    </row>
    <row r="4" spans="2:19" ht="18" customHeight="1">
      <c r="B4" s="327" t="s">
        <v>172</v>
      </c>
      <c r="C4" s="327"/>
      <c r="D4" s="328"/>
      <c r="E4" s="323" t="s">
        <v>268</v>
      </c>
      <c r="F4" s="315"/>
      <c r="G4" s="323" t="s">
        <v>60</v>
      </c>
      <c r="H4" s="314"/>
      <c r="I4" s="323" t="s">
        <v>34</v>
      </c>
      <c r="J4" s="314"/>
      <c r="K4" s="10"/>
      <c r="L4" s="314" t="s">
        <v>35</v>
      </c>
      <c r="M4" s="314"/>
      <c r="N4" s="323" t="s">
        <v>36</v>
      </c>
      <c r="O4" s="314"/>
      <c r="P4" s="323" t="s">
        <v>37</v>
      </c>
      <c r="Q4" s="314"/>
      <c r="R4" s="323" t="s">
        <v>49</v>
      </c>
      <c r="S4" s="314"/>
    </row>
    <row r="5" spans="2:19" ht="18" customHeight="1">
      <c r="B5" s="329"/>
      <c r="C5" s="329"/>
      <c r="D5" s="330"/>
      <c r="E5" s="12" t="s">
        <v>305</v>
      </c>
      <c r="F5" s="12" t="s">
        <v>134</v>
      </c>
      <c r="G5" s="12" t="s">
        <v>305</v>
      </c>
      <c r="H5" s="12" t="s">
        <v>134</v>
      </c>
      <c r="I5" s="12" t="s">
        <v>305</v>
      </c>
      <c r="J5" s="12" t="s">
        <v>134</v>
      </c>
      <c r="K5" s="12"/>
      <c r="L5" s="15" t="s">
        <v>305</v>
      </c>
      <c r="M5" s="12" t="s">
        <v>134</v>
      </c>
      <c r="N5" s="12" t="s">
        <v>305</v>
      </c>
      <c r="O5" s="12" t="s">
        <v>134</v>
      </c>
      <c r="P5" s="12" t="s">
        <v>305</v>
      </c>
      <c r="Q5" s="12" t="s">
        <v>134</v>
      </c>
      <c r="R5" s="12" t="s">
        <v>305</v>
      </c>
      <c r="S5" s="12" t="s">
        <v>134</v>
      </c>
    </row>
    <row r="6" spans="2:19" ht="6.75" customHeight="1">
      <c r="B6" s="24"/>
      <c r="C6" s="24"/>
      <c r="D6" s="24"/>
      <c r="E6" s="20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5">
      <c r="B7" s="178" t="s">
        <v>271</v>
      </c>
      <c r="C7" s="70">
        <v>24</v>
      </c>
      <c r="D7" s="156" t="s">
        <v>317</v>
      </c>
      <c r="E7" s="184">
        <v>3951</v>
      </c>
      <c r="F7" s="185">
        <v>10148060</v>
      </c>
      <c r="G7" s="185">
        <v>3270</v>
      </c>
      <c r="H7" s="185">
        <v>675659</v>
      </c>
      <c r="I7" s="185">
        <v>52</v>
      </c>
      <c r="J7" s="185">
        <v>33961</v>
      </c>
      <c r="K7" s="185"/>
      <c r="L7" s="185">
        <v>94</v>
      </c>
      <c r="M7" s="185">
        <v>246965</v>
      </c>
      <c r="N7" s="185">
        <v>195</v>
      </c>
      <c r="O7" s="185">
        <v>924239</v>
      </c>
      <c r="P7" s="185">
        <v>116</v>
      </c>
      <c r="Q7" s="185">
        <v>828565</v>
      </c>
      <c r="R7" s="185">
        <v>224</v>
      </c>
      <c r="S7" s="185">
        <v>7438671</v>
      </c>
    </row>
    <row r="8" spans="2:19" ht="15">
      <c r="B8" s="70"/>
      <c r="C8" s="70">
        <v>25</v>
      </c>
      <c r="D8" s="70"/>
      <c r="E8" s="184">
        <v>4003</v>
      </c>
      <c r="F8" s="185">
        <v>11653012</v>
      </c>
      <c r="G8" s="185">
        <v>3248</v>
      </c>
      <c r="H8" s="185">
        <v>691073</v>
      </c>
      <c r="I8" s="185">
        <v>37</v>
      </c>
      <c r="J8" s="185">
        <v>24531</v>
      </c>
      <c r="K8" s="185"/>
      <c r="L8" s="185">
        <v>95</v>
      </c>
      <c r="M8" s="185">
        <v>243609</v>
      </c>
      <c r="N8" s="185">
        <v>213</v>
      </c>
      <c r="O8" s="185">
        <v>971743</v>
      </c>
      <c r="P8" s="185">
        <v>148</v>
      </c>
      <c r="Q8" s="185">
        <v>1036231</v>
      </c>
      <c r="R8" s="185">
        <v>262</v>
      </c>
      <c r="S8" s="185">
        <v>8685825</v>
      </c>
    </row>
    <row r="9" spans="2:19" ht="15">
      <c r="B9" s="70"/>
      <c r="C9" s="70">
        <v>26</v>
      </c>
      <c r="D9" s="70"/>
      <c r="E9" s="184">
        <v>3747</v>
      </c>
      <c r="F9" s="185">
        <v>12222433</v>
      </c>
      <c r="G9" s="185">
        <v>2872</v>
      </c>
      <c r="H9" s="185">
        <v>605659</v>
      </c>
      <c r="I9" s="185">
        <v>73</v>
      </c>
      <c r="J9" s="185">
        <v>52018</v>
      </c>
      <c r="K9" s="185"/>
      <c r="L9" s="185">
        <v>140</v>
      </c>
      <c r="M9" s="185">
        <v>323467</v>
      </c>
      <c r="N9" s="185">
        <v>243</v>
      </c>
      <c r="O9" s="185">
        <v>1115744</v>
      </c>
      <c r="P9" s="185">
        <v>143</v>
      </c>
      <c r="Q9" s="185">
        <v>1016387</v>
      </c>
      <c r="R9" s="185">
        <v>276</v>
      </c>
      <c r="S9" s="185">
        <v>9109158</v>
      </c>
    </row>
    <row r="10" spans="2:19" s="2" customFormat="1" ht="15">
      <c r="B10" s="183"/>
      <c r="C10" s="70">
        <v>27</v>
      </c>
      <c r="D10" s="70"/>
      <c r="E10" s="184">
        <v>3724</v>
      </c>
      <c r="F10" s="185">
        <v>12825507</v>
      </c>
      <c r="G10" s="185">
        <v>2829</v>
      </c>
      <c r="H10" s="185">
        <v>587968</v>
      </c>
      <c r="I10" s="185">
        <v>120</v>
      </c>
      <c r="J10" s="185">
        <v>89220</v>
      </c>
      <c r="K10" s="185"/>
      <c r="L10" s="185">
        <v>126</v>
      </c>
      <c r="M10" s="185">
        <v>306975</v>
      </c>
      <c r="N10" s="185">
        <v>257</v>
      </c>
      <c r="O10" s="185">
        <v>1223543</v>
      </c>
      <c r="P10" s="185">
        <v>95</v>
      </c>
      <c r="Q10" s="185">
        <v>687659</v>
      </c>
      <c r="R10" s="185">
        <v>297</v>
      </c>
      <c r="S10" s="185">
        <v>9930142</v>
      </c>
    </row>
    <row r="11" spans="1:19" s="2" customFormat="1" ht="15">
      <c r="A11" s="1"/>
      <c r="B11" s="70"/>
      <c r="C11" s="70">
        <v>28</v>
      </c>
      <c r="D11" s="70"/>
      <c r="E11" s="184">
        <v>3680</v>
      </c>
      <c r="F11" s="185">
        <v>12631314</v>
      </c>
      <c r="G11" s="185">
        <v>2793</v>
      </c>
      <c r="H11" s="185">
        <v>574046</v>
      </c>
      <c r="I11" s="185">
        <v>112</v>
      </c>
      <c r="J11" s="185">
        <v>82518</v>
      </c>
      <c r="K11" s="185"/>
      <c r="L11" s="185">
        <v>107</v>
      </c>
      <c r="M11" s="185">
        <v>263011</v>
      </c>
      <c r="N11" s="185">
        <v>275</v>
      </c>
      <c r="O11" s="185">
        <v>1299932</v>
      </c>
      <c r="P11" s="185">
        <v>100</v>
      </c>
      <c r="Q11" s="185">
        <v>709292</v>
      </c>
      <c r="R11" s="185">
        <v>293</v>
      </c>
      <c r="S11" s="185">
        <v>9702515</v>
      </c>
    </row>
    <row r="12" spans="2:19" ht="6.75" customHeight="1">
      <c r="B12" s="332"/>
      <c r="C12" s="332"/>
      <c r="D12" s="71"/>
      <c r="E12" s="254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</row>
    <row r="13" spans="1:19" s="2" customFormat="1" ht="15">
      <c r="A13" s="1"/>
      <c r="B13" s="70"/>
      <c r="C13" s="249">
        <v>29</v>
      </c>
      <c r="D13" s="249"/>
      <c r="E13" s="254">
        <v>3774</v>
      </c>
      <c r="F13" s="255">
        <v>12800061</v>
      </c>
      <c r="G13" s="255">
        <v>2883</v>
      </c>
      <c r="H13" s="255">
        <v>599827</v>
      </c>
      <c r="I13" s="255">
        <v>96</v>
      </c>
      <c r="J13" s="255">
        <v>71128</v>
      </c>
      <c r="K13" s="255"/>
      <c r="L13" s="255">
        <v>159</v>
      </c>
      <c r="M13" s="255">
        <v>396252</v>
      </c>
      <c r="N13" s="255">
        <v>252</v>
      </c>
      <c r="O13" s="255">
        <v>1224707</v>
      </c>
      <c r="P13" s="255">
        <v>91</v>
      </c>
      <c r="Q13" s="255">
        <v>645042</v>
      </c>
      <c r="R13" s="255">
        <v>293</v>
      </c>
      <c r="S13" s="255">
        <v>9863105</v>
      </c>
    </row>
    <row r="14" spans="2:19" ht="6.75" customHeight="1">
      <c r="B14" s="310"/>
      <c r="C14" s="310"/>
      <c r="D14" s="77"/>
      <c r="E14" s="205"/>
      <c r="F14" s="206"/>
      <c r="G14" s="206"/>
      <c r="H14" s="206"/>
      <c r="I14" s="206"/>
      <c r="J14" s="206"/>
      <c r="K14" s="79"/>
      <c r="L14" s="206"/>
      <c r="M14" s="206"/>
      <c r="N14" s="206"/>
      <c r="O14" s="206"/>
      <c r="P14" s="206"/>
      <c r="Q14" s="206"/>
      <c r="R14" s="206"/>
      <c r="S14" s="206"/>
    </row>
    <row r="15" ht="18" customHeight="1">
      <c r="B15" s="1" t="s">
        <v>23</v>
      </c>
    </row>
    <row r="23" spans="7:11" ht="15">
      <c r="G23" s="324"/>
      <c r="H23" s="324"/>
      <c r="I23" s="324"/>
      <c r="J23" s="331"/>
      <c r="K23" s="331"/>
    </row>
  </sheetData>
  <sheetProtection/>
  <mergeCells count="12">
    <mergeCell ref="N4:O4"/>
    <mergeCell ref="B4:D5"/>
    <mergeCell ref="B14:C14"/>
    <mergeCell ref="P4:Q4"/>
    <mergeCell ref="G23:K23"/>
    <mergeCell ref="I2:N2"/>
    <mergeCell ref="R4:S4"/>
    <mergeCell ref="E4:F4"/>
    <mergeCell ref="I4:J4"/>
    <mergeCell ref="G4:H4"/>
    <mergeCell ref="L4:M4"/>
    <mergeCell ref="B12:C12"/>
  </mergeCells>
  <printOptions/>
  <pageMargins left="0.3936111032962799" right="0.3936111032962799" top="0.98416668176651" bottom="0.98416668176651" header="0.511805534362793" footer="0.511805534362793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0"/>
  </sheetPr>
  <dimension ref="B2:AA33"/>
  <sheetViews>
    <sheetView showGridLines="0" defaultGridColor="0" view="pageBreakPreview" zoomScaleNormal="75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" style="1" customWidth="1"/>
    <col min="4" max="4" width="4.59765625" style="1" bestFit="1" customWidth="1"/>
    <col min="5" max="5" width="4" style="1" bestFit="1" customWidth="1"/>
    <col min="6" max="6" width="5.8984375" style="1" customWidth="1"/>
    <col min="7" max="7" width="18.59765625" style="1" customWidth="1"/>
    <col min="8" max="10" width="13.8984375" style="1" customWidth="1"/>
    <col min="11" max="11" width="1.390625" style="1" customWidth="1"/>
    <col min="12" max="16" width="13.59765625" style="1" customWidth="1"/>
    <col min="17" max="17" width="13.3984375" style="1" customWidth="1"/>
    <col min="18" max="18" width="5" style="1" customWidth="1"/>
    <col min="19" max="256" width="9" style="1" customWidth="1"/>
  </cols>
  <sheetData>
    <row r="1" ht="13.5" customHeight="1"/>
    <row r="2" spans="7:13" ht="18" customHeight="1">
      <c r="G2" s="215"/>
      <c r="H2" s="215"/>
      <c r="I2" s="334" t="s">
        <v>66</v>
      </c>
      <c r="J2" s="335"/>
      <c r="K2" s="335"/>
      <c r="L2" s="335"/>
      <c r="M2" s="335"/>
    </row>
    <row r="3" ht="18" customHeight="1">
      <c r="B3" s="1" t="s">
        <v>117</v>
      </c>
    </row>
    <row r="4" spans="2:17" ht="18" customHeight="1">
      <c r="B4" s="8"/>
      <c r="C4" s="314" t="s">
        <v>296</v>
      </c>
      <c r="D4" s="314"/>
      <c r="E4" s="314"/>
      <c r="F4" s="314"/>
      <c r="G4" s="10" t="s">
        <v>268</v>
      </c>
      <c r="H4" s="10" t="s">
        <v>145</v>
      </c>
      <c r="I4" s="10" t="s">
        <v>311</v>
      </c>
      <c r="J4" s="10" t="s">
        <v>287</v>
      </c>
      <c r="K4" s="10"/>
      <c r="L4" s="43" t="s">
        <v>144</v>
      </c>
      <c r="M4" s="10" t="s">
        <v>119</v>
      </c>
      <c r="N4" s="10" t="s">
        <v>138</v>
      </c>
      <c r="O4" s="10" t="s">
        <v>146</v>
      </c>
      <c r="P4" s="10" t="s">
        <v>309</v>
      </c>
      <c r="Q4" s="17" t="s">
        <v>130</v>
      </c>
    </row>
    <row r="5" spans="2:17" ht="6.75" customHeight="1">
      <c r="B5" s="4"/>
      <c r="C5" s="18"/>
      <c r="D5" s="18"/>
      <c r="E5" s="18"/>
      <c r="F5" s="18"/>
      <c r="G5" s="208"/>
      <c r="H5" s="18"/>
      <c r="I5" s="18"/>
      <c r="J5" s="18"/>
      <c r="K5" s="18"/>
      <c r="L5" s="209"/>
      <c r="M5" s="18"/>
      <c r="N5" s="18"/>
      <c r="O5" s="18"/>
      <c r="P5" s="18"/>
      <c r="Q5" s="21"/>
    </row>
    <row r="6" spans="2:17" ht="15">
      <c r="B6" s="4"/>
      <c r="C6" s="270" t="s">
        <v>123</v>
      </c>
      <c r="D6" s="4"/>
      <c r="E6" s="4"/>
      <c r="F6" s="4"/>
      <c r="G6" s="1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5">
      <c r="B7" s="4"/>
      <c r="C7" s="4"/>
      <c r="D7" s="4" t="s">
        <v>271</v>
      </c>
      <c r="E7" s="70">
        <v>25</v>
      </c>
      <c r="F7" s="70" t="s">
        <v>317</v>
      </c>
      <c r="G7" s="51">
        <v>4595680</v>
      </c>
      <c r="H7" s="52">
        <v>0</v>
      </c>
      <c r="I7" s="52">
        <v>2560</v>
      </c>
      <c r="J7" s="52">
        <v>197100</v>
      </c>
      <c r="K7" s="52"/>
      <c r="L7" s="52">
        <v>4264209</v>
      </c>
      <c r="M7" s="52">
        <v>70485</v>
      </c>
      <c r="N7" s="52">
        <v>6</v>
      </c>
      <c r="O7" s="52">
        <v>3</v>
      </c>
      <c r="P7" s="52">
        <v>61317</v>
      </c>
      <c r="Q7" s="52">
        <v>0</v>
      </c>
    </row>
    <row r="8" spans="2:18" ht="15">
      <c r="B8" s="4"/>
      <c r="C8" s="4"/>
      <c r="D8" s="4"/>
      <c r="E8" s="4">
        <v>26</v>
      </c>
      <c r="F8" s="4"/>
      <c r="G8" s="51">
        <v>4502109</v>
      </c>
      <c r="H8" s="52">
        <v>0</v>
      </c>
      <c r="I8" s="52">
        <v>0</v>
      </c>
      <c r="J8" s="52">
        <v>130950</v>
      </c>
      <c r="K8" s="52"/>
      <c r="L8" s="52">
        <v>4250754</v>
      </c>
      <c r="M8" s="52">
        <v>67515</v>
      </c>
      <c r="N8" s="52">
        <v>8</v>
      </c>
      <c r="O8" s="52">
        <v>2</v>
      </c>
      <c r="P8" s="52">
        <v>52880</v>
      </c>
      <c r="Q8" s="52">
        <v>0</v>
      </c>
      <c r="R8" s="5"/>
    </row>
    <row r="9" spans="2:27" s="2" customFormat="1" ht="15">
      <c r="B9" s="4"/>
      <c r="C9" s="4"/>
      <c r="D9" s="4"/>
      <c r="E9" s="4">
        <v>27</v>
      </c>
      <c r="F9" s="4"/>
      <c r="G9" s="51">
        <v>4036335</v>
      </c>
      <c r="H9" s="52">
        <v>0</v>
      </c>
      <c r="I9" s="52">
        <v>0</v>
      </c>
      <c r="J9" s="52">
        <v>219800</v>
      </c>
      <c r="K9" s="1">
        <v>3704169</v>
      </c>
      <c r="L9" s="52">
        <v>3704169</v>
      </c>
      <c r="M9" s="52">
        <v>65381</v>
      </c>
      <c r="N9" s="52">
        <v>6</v>
      </c>
      <c r="O9" s="52">
        <v>2</v>
      </c>
      <c r="P9" s="52">
        <v>46977</v>
      </c>
      <c r="Q9" s="52"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s="2" customFormat="1" ht="15">
      <c r="B10" s="4"/>
      <c r="C10" s="4"/>
      <c r="D10" s="4"/>
      <c r="E10" s="4">
        <v>28</v>
      </c>
      <c r="F10" s="4"/>
      <c r="G10" s="51">
        <v>3822584</v>
      </c>
      <c r="H10" s="52">
        <v>0</v>
      </c>
      <c r="I10" s="52">
        <v>0</v>
      </c>
      <c r="J10" s="52">
        <v>211320</v>
      </c>
      <c r="K10" s="1">
        <v>3704169</v>
      </c>
      <c r="L10" s="52">
        <v>3493634</v>
      </c>
      <c r="M10" s="52">
        <v>57845</v>
      </c>
      <c r="N10" s="52">
        <v>4</v>
      </c>
      <c r="O10" s="52">
        <v>1</v>
      </c>
      <c r="P10" s="52">
        <v>59780</v>
      </c>
      <c r="Q10" s="52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17" ht="6.75" customHeight="1">
      <c r="B11" s="4"/>
      <c r="C11" s="4"/>
      <c r="D11" s="4"/>
      <c r="E11" s="4"/>
      <c r="F11" s="4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2:27" s="2" customFormat="1" ht="15">
      <c r="B12" s="4"/>
      <c r="C12" s="4"/>
      <c r="D12" s="4"/>
      <c r="E12" s="249">
        <v>29</v>
      </c>
      <c r="F12" s="249"/>
      <c r="G12" s="261">
        <v>3771185</v>
      </c>
      <c r="H12" s="253">
        <v>0</v>
      </c>
      <c r="I12" s="253">
        <v>0</v>
      </c>
      <c r="J12" s="253">
        <v>279480</v>
      </c>
      <c r="K12" s="249"/>
      <c r="L12" s="253">
        <v>3378784</v>
      </c>
      <c r="M12" s="253">
        <v>60389</v>
      </c>
      <c r="N12" s="253">
        <v>1</v>
      </c>
      <c r="O12" s="253">
        <v>1</v>
      </c>
      <c r="P12" s="253">
        <v>52320</v>
      </c>
      <c r="Q12" s="253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7" ht="6.75" customHeight="1">
      <c r="B13" s="4"/>
      <c r="C13" s="4"/>
      <c r="D13" s="4"/>
      <c r="E13" s="4"/>
      <c r="F13" s="4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2:17" ht="15">
      <c r="B14" s="4"/>
      <c r="C14" s="270" t="s">
        <v>135</v>
      </c>
      <c r="D14" s="4"/>
      <c r="E14" s="4"/>
      <c r="F14" s="4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5">
      <c r="B15" s="4"/>
      <c r="C15" s="4"/>
      <c r="D15" s="4" t="s">
        <v>271</v>
      </c>
      <c r="E15" s="70">
        <v>25</v>
      </c>
      <c r="F15" s="70" t="s">
        <v>317</v>
      </c>
      <c r="G15" s="51">
        <v>712350</v>
      </c>
      <c r="H15" s="52">
        <v>41</v>
      </c>
      <c r="I15" s="52">
        <v>0</v>
      </c>
      <c r="J15" s="100">
        <v>277055</v>
      </c>
      <c r="K15" s="100"/>
      <c r="L15" s="100">
        <v>290753</v>
      </c>
      <c r="M15" s="100">
        <v>122189</v>
      </c>
      <c r="N15" s="52">
        <v>20353</v>
      </c>
      <c r="O15" s="52">
        <v>1900</v>
      </c>
      <c r="P15" s="52">
        <v>59</v>
      </c>
      <c r="Q15" s="52">
        <v>0</v>
      </c>
    </row>
    <row r="16" spans="2:17" ht="15">
      <c r="B16" s="4"/>
      <c r="C16" s="4"/>
      <c r="D16" s="4"/>
      <c r="E16" s="70">
        <v>26</v>
      </c>
      <c r="F16" s="70"/>
      <c r="G16" s="51">
        <v>821283</v>
      </c>
      <c r="H16" s="52">
        <v>43</v>
      </c>
      <c r="I16" s="52">
        <v>0</v>
      </c>
      <c r="J16" s="100">
        <v>258230</v>
      </c>
      <c r="K16" s="100"/>
      <c r="L16" s="100">
        <v>415340</v>
      </c>
      <c r="M16" s="100">
        <v>129884</v>
      </c>
      <c r="N16" s="52">
        <v>17709</v>
      </c>
      <c r="O16" s="52">
        <v>0</v>
      </c>
      <c r="P16" s="52">
        <v>77</v>
      </c>
      <c r="Q16" s="52">
        <v>0</v>
      </c>
    </row>
    <row r="17" spans="2:17" s="2" customFormat="1" ht="15">
      <c r="B17" s="4"/>
      <c r="C17" s="4"/>
      <c r="D17" s="4"/>
      <c r="E17" s="4">
        <v>27</v>
      </c>
      <c r="F17" s="4"/>
      <c r="G17" s="51">
        <v>861449</v>
      </c>
      <c r="H17" s="52">
        <v>31</v>
      </c>
      <c r="I17" s="52">
        <v>0</v>
      </c>
      <c r="J17" s="100">
        <v>319870</v>
      </c>
      <c r="K17" s="1"/>
      <c r="L17" s="100">
        <v>408265</v>
      </c>
      <c r="M17" s="100">
        <v>118522</v>
      </c>
      <c r="N17" s="52">
        <v>14668</v>
      </c>
      <c r="O17" s="52">
        <v>0</v>
      </c>
      <c r="P17" s="52">
        <v>93</v>
      </c>
      <c r="Q17" s="52">
        <v>0</v>
      </c>
    </row>
    <row r="18" spans="2:17" s="2" customFormat="1" ht="15">
      <c r="B18" s="4"/>
      <c r="C18" s="4"/>
      <c r="D18" s="4"/>
      <c r="E18" s="4">
        <v>28</v>
      </c>
      <c r="F18" s="4"/>
      <c r="G18" s="51">
        <v>816592</v>
      </c>
      <c r="H18" s="52">
        <v>29</v>
      </c>
      <c r="I18" s="52">
        <v>0</v>
      </c>
      <c r="J18" s="100">
        <v>280586</v>
      </c>
      <c r="K18" s="1"/>
      <c r="L18" s="100">
        <v>407185</v>
      </c>
      <c r="M18" s="100">
        <v>112489</v>
      </c>
      <c r="N18" s="52">
        <v>16187</v>
      </c>
      <c r="O18" s="52">
        <v>0</v>
      </c>
      <c r="P18" s="52">
        <v>116</v>
      </c>
      <c r="Q18" s="52">
        <v>0</v>
      </c>
    </row>
    <row r="19" spans="2:17" ht="6.75" customHeight="1">
      <c r="B19" s="4"/>
      <c r="C19" s="4"/>
      <c r="D19" s="4"/>
      <c r="E19" s="4"/>
      <c r="F19" s="4"/>
      <c r="G19" s="51"/>
      <c r="H19" s="52"/>
      <c r="I19" s="52"/>
      <c r="J19" s="100"/>
      <c r="K19" s="100"/>
      <c r="L19" s="100"/>
      <c r="M19" s="100"/>
      <c r="N19" s="52"/>
      <c r="O19" s="52"/>
      <c r="P19" s="52"/>
      <c r="Q19" s="52"/>
    </row>
    <row r="20" spans="2:17" s="2" customFormat="1" ht="15">
      <c r="B20" s="4"/>
      <c r="C20" s="4"/>
      <c r="D20" s="4"/>
      <c r="E20" s="249">
        <v>29</v>
      </c>
      <c r="F20" s="249"/>
      <c r="G20" s="261">
        <v>792399</v>
      </c>
      <c r="H20" s="253">
        <v>16</v>
      </c>
      <c r="I20" s="253">
        <v>0</v>
      </c>
      <c r="J20" s="262">
        <v>320928</v>
      </c>
      <c r="K20" s="249"/>
      <c r="L20" s="262">
        <v>329462</v>
      </c>
      <c r="M20" s="262">
        <v>123557</v>
      </c>
      <c r="N20" s="253">
        <v>17774</v>
      </c>
      <c r="O20" s="253">
        <v>500</v>
      </c>
      <c r="P20" s="253">
        <v>162</v>
      </c>
      <c r="Q20" s="253">
        <v>0</v>
      </c>
    </row>
    <row r="21" spans="2:17" ht="6.75" customHeight="1">
      <c r="B21" s="4"/>
      <c r="C21" s="4"/>
      <c r="D21" s="4"/>
      <c r="E21" s="4"/>
      <c r="F21" s="4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17" ht="15">
      <c r="B22" s="4"/>
      <c r="C22" s="270" t="s">
        <v>141</v>
      </c>
      <c r="D22" s="4"/>
      <c r="E22" s="4"/>
      <c r="F22" s="4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7" ht="15">
      <c r="B23" s="4"/>
      <c r="C23" s="4"/>
      <c r="D23" s="4" t="s">
        <v>271</v>
      </c>
      <c r="E23" s="70">
        <v>25</v>
      </c>
      <c r="F23" s="70" t="s">
        <v>317</v>
      </c>
      <c r="G23" s="51">
        <f>G7+G15</f>
        <v>5308030</v>
      </c>
      <c r="H23" s="52">
        <f>H7+H15</f>
        <v>41</v>
      </c>
      <c r="I23" s="52">
        <f>I7+I15</f>
        <v>2560</v>
      </c>
      <c r="J23" s="52">
        <f aca="true" t="shared" si="0" ref="J23:Q23">J7+J15</f>
        <v>474155</v>
      </c>
      <c r="K23" s="52">
        <f t="shared" si="0"/>
        <v>0</v>
      </c>
      <c r="L23" s="52">
        <f t="shared" si="0"/>
        <v>4554962</v>
      </c>
      <c r="M23" s="52">
        <f t="shared" si="0"/>
        <v>192674</v>
      </c>
      <c r="N23" s="52">
        <f t="shared" si="0"/>
        <v>20359</v>
      </c>
      <c r="O23" s="52">
        <f t="shared" si="0"/>
        <v>1903</v>
      </c>
      <c r="P23" s="52">
        <f t="shared" si="0"/>
        <v>61376</v>
      </c>
      <c r="Q23" s="52">
        <f t="shared" si="0"/>
        <v>0</v>
      </c>
    </row>
    <row r="24" spans="2:17" ht="15">
      <c r="B24" s="4"/>
      <c r="C24" s="4"/>
      <c r="D24" s="4"/>
      <c r="E24" s="70">
        <v>26</v>
      </c>
      <c r="F24" s="70"/>
      <c r="G24" s="51">
        <f>G8+G16</f>
        <v>5323392</v>
      </c>
      <c r="H24" s="52">
        <f aca="true" t="shared" si="1" ref="H24:J26">H8+H16</f>
        <v>43</v>
      </c>
      <c r="I24" s="52">
        <f t="shared" si="1"/>
        <v>0</v>
      </c>
      <c r="J24" s="52">
        <f t="shared" si="1"/>
        <v>389180</v>
      </c>
      <c r="K24" s="52">
        <v>0</v>
      </c>
      <c r="L24" s="52">
        <f aca="true" t="shared" si="2" ref="L24:Q24">L8+L16</f>
        <v>4666094</v>
      </c>
      <c r="M24" s="52">
        <f t="shared" si="2"/>
        <v>197399</v>
      </c>
      <c r="N24" s="52">
        <f t="shared" si="2"/>
        <v>17717</v>
      </c>
      <c r="O24" s="52">
        <f t="shared" si="2"/>
        <v>2</v>
      </c>
      <c r="P24" s="52">
        <f t="shared" si="2"/>
        <v>52957</v>
      </c>
      <c r="Q24" s="52">
        <f t="shared" si="2"/>
        <v>0</v>
      </c>
    </row>
    <row r="25" spans="2:17" s="2" customFormat="1" ht="15">
      <c r="B25" s="4"/>
      <c r="C25" s="4"/>
      <c r="D25" s="4"/>
      <c r="E25" s="4">
        <v>27</v>
      </c>
      <c r="F25" s="4"/>
      <c r="G25" s="51">
        <f>G9+G17</f>
        <v>4897784</v>
      </c>
      <c r="H25" s="52">
        <f t="shared" si="1"/>
        <v>31</v>
      </c>
      <c r="I25" s="52">
        <f t="shared" si="1"/>
        <v>0</v>
      </c>
      <c r="J25" s="52">
        <f t="shared" si="1"/>
        <v>539670</v>
      </c>
      <c r="K25" s="52"/>
      <c r="L25" s="52">
        <f aca="true" t="shared" si="3" ref="L25:Q25">L9+L17</f>
        <v>4112434</v>
      </c>
      <c r="M25" s="52">
        <f t="shared" si="3"/>
        <v>183903</v>
      </c>
      <c r="N25" s="52">
        <f t="shared" si="3"/>
        <v>14674</v>
      </c>
      <c r="O25" s="52">
        <f t="shared" si="3"/>
        <v>2</v>
      </c>
      <c r="P25" s="52">
        <f t="shared" si="3"/>
        <v>47070</v>
      </c>
      <c r="Q25" s="52">
        <f t="shared" si="3"/>
        <v>0</v>
      </c>
    </row>
    <row r="26" spans="2:17" s="2" customFormat="1" ht="15">
      <c r="B26" s="4"/>
      <c r="C26" s="4"/>
      <c r="D26" s="4"/>
      <c r="E26" s="4">
        <v>28</v>
      </c>
      <c r="F26" s="4"/>
      <c r="G26" s="51">
        <f>G10+G18</f>
        <v>4639176</v>
      </c>
      <c r="H26" s="52">
        <f t="shared" si="1"/>
        <v>29</v>
      </c>
      <c r="I26" s="52">
        <f t="shared" si="1"/>
        <v>0</v>
      </c>
      <c r="J26" s="52">
        <f t="shared" si="1"/>
        <v>491906</v>
      </c>
      <c r="K26" s="52">
        <f aca="true" t="shared" si="4" ref="K26:Q26">K10+K18</f>
        <v>3704169</v>
      </c>
      <c r="L26" s="52">
        <f t="shared" si="4"/>
        <v>3900819</v>
      </c>
      <c r="M26" s="52">
        <f t="shared" si="4"/>
        <v>170334</v>
      </c>
      <c r="N26" s="52">
        <f t="shared" si="4"/>
        <v>16191</v>
      </c>
      <c r="O26" s="52">
        <f t="shared" si="4"/>
        <v>1</v>
      </c>
      <c r="P26" s="52">
        <f t="shared" si="4"/>
        <v>59896</v>
      </c>
      <c r="Q26" s="52">
        <f t="shared" si="4"/>
        <v>0</v>
      </c>
    </row>
    <row r="27" spans="2:17" ht="6.75" customHeight="1">
      <c r="B27" s="4"/>
      <c r="C27" s="4"/>
      <c r="D27" s="4"/>
      <c r="E27" s="4"/>
      <c r="F27" s="4"/>
      <c r="G27" s="278"/>
      <c r="H27" s="277"/>
      <c r="I27" s="52"/>
      <c r="J27" s="52"/>
      <c r="K27" s="100"/>
      <c r="L27" s="52"/>
      <c r="M27" s="52"/>
      <c r="N27" s="52"/>
      <c r="O27" s="52"/>
      <c r="P27" s="52"/>
      <c r="Q27" s="52"/>
    </row>
    <row r="28" spans="2:17" s="2" customFormat="1" ht="15">
      <c r="B28" s="4"/>
      <c r="C28" s="4"/>
      <c r="D28" s="4"/>
      <c r="E28" s="249">
        <v>29</v>
      </c>
      <c r="F28" s="249"/>
      <c r="G28" s="261">
        <f>G12+G20</f>
        <v>4563584</v>
      </c>
      <c r="H28" s="253">
        <f>H12+H20</f>
        <v>16</v>
      </c>
      <c r="I28" s="253">
        <f>I12+I20</f>
        <v>0</v>
      </c>
      <c r="J28" s="253">
        <f>J12+J20</f>
        <v>600408</v>
      </c>
      <c r="K28" s="253"/>
      <c r="L28" s="253">
        <f aca="true" t="shared" si="5" ref="L28:Q28">L12+L20</f>
        <v>3708246</v>
      </c>
      <c r="M28" s="253">
        <f t="shared" si="5"/>
        <v>183946</v>
      </c>
      <c r="N28" s="253">
        <f t="shared" si="5"/>
        <v>17775</v>
      </c>
      <c r="O28" s="253">
        <f t="shared" si="5"/>
        <v>501</v>
      </c>
      <c r="P28" s="253">
        <f t="shared" si="5"/>
        <v>52482</v>
      </c>
      <c r="Q28" s="253">
        <f t="shared" si="5"/>
        <v>0</v>
      </c>
    </row>
    <row r="29" spans="2:17" ht="6.75" customHeight="1">
      <c r="B29" s="6"/>
      <c r="C29" s="6"/>
      <c r="D29" s="310"/>
      <c r="E29" s="310"/>
      <c r="F29" s="42"/>
      <c r="G29" s="205"/>
      <c r="H29" s="206"/>
      <c r="I29" s="206"/>
      <c r="J29" s="206"/>
      <c r="K29" s="207"/>
      <c r="L29" s="206"/>
      <c r="M29" s="206"/>
      <c r="N29" s="206"/>
      <c r="O29" s="206"/>
      <c r="P29" s="206"/>
      <c r="Q29" s="206"/>
    </row>
    <row r="30" spans="3:4" ht="18" customHeight="1">
      <c r="C30" s="120" t="s">
        <v>78</v>
      </c>
      <c r="D30" s="1" t="s">
        <v>190</v>
      </c>
    </row>
    <row r="32" ht="15">
      <c r="I32" s="4"/>
    </row>
    <row r="33" spans="8:11" ht="15">
      <c r="H33" s="324"/>
      <c r="I33" s="324"/>
      <c r="J33" s="324"/>
      <c r="K33" s="333"/>
    </row>
  </sheetData>
  <sheetProtection/>
  <mergeCells count="4">
    <mergeCell ref="D29:E29"/>
    <mergeCell ref="C4:F4"/>
    <mergeCell ref="H33:K33"/>
    <mergeCell ref="I2:M2"/>
  </mergeCells>
  <printOptions/>
  <pageMargins left="0.75" right="0.75" top="1" bottom="1" header="0.5119444727897644" footer="0.5119444727897644"/>
  <pageSetup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indexed="50"/>
  </sheetPr>
  <dimension ref="B2:AA80"/>
  <sheetViews>
    <sheetView showGridLines="0" defaultGridColor="0" zoomScaleSheetLayoutView="5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15.09765625" style="1" customWidth="1"/>
    <col min="4" max="4" width="0.59375" style="1" customWidth="1"/>
    <col min="5" max="5" width="13.59765625" style="31" customWidth="1"/>
    <col min="6" max="6" width="0.59375" style="31" customWidth="1"/>
    <col min="7" max="7" width="10.09765625" style="1" customWidth="1"/>
    <col min="8" max="8" width="0.59375" style="1" customWidth="1"/>
    <col min="9" max="9" width="2.09765625" style="1" customWidth="1"/>
    <col min="10" max="10" width="15.09765625" style="1" bestFit="1" customWidth="1"/>
    <col min="11" max="11" width="0.59375" style="1" customWidth="1"/>
    <col min="12" max="12" width="13.59765625" style="31" customWidth="1"/>
    <col min="13" max="13" width="0.59375" style="31" customWidth="1"/>
    <col min="14" max="14" width="10.09765625" style="1" customWidth="1"/>
    <col min="15" max="15" width="2.09765625" style="1" customWidth="1"/>
    <col min="16" max="16" width="15.09765625" style="1" customWidth="1"/>
    <col min="17" max="17" width="0.59375" style="1" customWidth="1"/>
    <col min="18" max="18" width="13.59765625" style="31" customWidth="1"/>
    <col min="19" max="19" width="0.59375" style="31" customWidth="1"/>
    <col min="20" max="20" width="10.09765625" style="1" customWidth="1"/>
    <col min="21" max="21" width="0.59375" style="1" customWidth="1"/>
    <col min="22" max="22" width="2.09765625" style="1" customWidth="1"/>
    <col min="23" max="23" width="15.09765625" style="1" bestFit="1" customWidth="1"/>
    <col min="24" max="24" width="0.59375" style="1" customWidth="1"/>
    <col min="25" max="25" width="13.59765625" style="31" customWidth="1"/>
    <col min="26" max="26" width="0.59375" style="31" customWidth="1"/>
    <col min="27" max="27" width="10.09765625" style="1" customWidth="1"/>
    <col min="28" max="28" width="3.8984375" style="1" customWidth="1"/>
    <col min="29" max="29" width="12.59765625" style="1" customWidth="1"/>
    <col min="30" max="256" width="9" style="1" customWidth="1"/>
  </cols>
  <sheetData>
    <row r="2" spans="5:26" s="2" customFormat="1" ht="12.75" customHeight="1">
      <c r="E2" s="215"/>
      <c r="F2" s="215"/>
      <c r="G2" s="215"/>
      <c r="H2" s="215"/>
      <c r="I2" s="215"/>
      <c r="J2" s="341" t="s">
        <v>65</v>
      </c>
      <c r="K2" s="324"/>
      <c r="L2" s="324"/>
      <c r="M2" s="324"/>
      <c r="N2" s="324"/>
      <c r="O2" s="324"/>
      <c r="P2" s="324"/>
      <c r="R2" s="342"/>
      <c r="S2" s="324"/>
      <c r="T2" s="324"/>
      <c r="U2" s="324"/>
      <c r="V2" s="324"/>
      <c r="W2" s="324"/>
      <c r="X2" s="324"/>
      <c r="Y2" s="33"/>
      <c r="Z2" s="33"/>
    </row>
    <row r="3" spans="3:27" ht="13.5" customHeight="1">
      <c r="C3" s="56" t="s">
        <v>43</v>
      </c>
      <c r="J3" s="56"/>
      <c r="N3" s="1" t="s">
        <v>236</v>
      </c>
      <c r="P3" s="56" t="s">
        <v>40</v>
      </c>
      <c r="W3" s="56"/>
      <c r="AA3" s="1" t="s">
        <v>236</v>
      </c>
    </row>
    <row r="4" spans="2:27" ht="18" customHeight="1">
      <c r="B4" s="314" t="s">
        <v>294</v>
      </c>
      <c r="C4" s="314"/>
      <c r="D4" s="11"/>
      <c r="E4" s="36" t="s">
        <v>299</v>
      </c>
      <c r="F4" s="37"/>
      <c r="G4" s="40" t="s">
        <v>347</v>
      </c>
      <c r="H4" s="38"/>
      <c r="I4" s="314" t="s">
        <v>294</v>
      </c>
      <c r="J4" s="314"/>
      <c r="K4" s="11"/>
      <c r="L4" s="36" t="s">
        <v>299</v>
      </c>
      <c r="M4" s="37"/>
      <c r="N4" s="40" t="s">
        <v>347</v>
      </c>
      <c r="O4" s="343" t="s">
        <v>294</v>
      </c>
      <c r="P4" s="314"/>
      <c r="Q4" s="11"/>
      <c r="R4" s="36" t="s">
        <v>348</v>
      </c>
      <c r="S4" s="37"/>
      <c r="T4" s="40" t="s">
        <v>347</v>
      </c>
      <c r="U4" s="38"/>
      <c r="V4" s="314" t="s">
        <v>294</v>
      </c>
      <c r="W4" s="314"/>
      <c r="X4" s="11"/>
      <c r="Y4" s="36" t="s">
        <v>348</v>
      </c>
      <c r="Z4" s="37"/>
      <c r="AA4" s="40" t="s">
        <v>347</v>
      </c>
    </row>
    <row r="5" spans="2:27" s="118" customFormat="1" ht="15.75" customHeight="1">
      <c r="B5" s="339" t="s">
        <v>268</v>
      </c>
      <c r="C5" s="339"/>
      <c r="D5" s="135"/>
      <c r="E5" s="136"/>
      <c r="F5" s="137"/>
      <c r="G5" s="191">
        <f>SUM(G7,N30,N39)</f>
        <v>3578390</v>
      </c>
      <c r="H5" s="138"/>
      <c r="I5" s="339"/>
      <c r="J5" s="339"/>
      <c r="K5" s="135"/>
      <c r="L5" s="34"/>
      <c r="M5" s="32"/>
      <c r="N5" s="28"/>
      <c r="O5" s="340" t="s">
        <v>268</v>
      </c>
      <c r="P5" s="339"/>
      <c r="Q5" s="135"/>
      <c r="R5" s="173"/>
      <c r="S5" s="174"/>
      <c r="T5" s="194">
        <f>SUM(T7,T26,T14,T18,T16,T9)</f>
        <v>167874</v>
      </c>
      <c r="U5" s="172"/>
      <c r="V5" s="339"/>
      <c r="W5" s="339"/>
      <c r="X5" s="135"/>
      <c r="Y5" s="173"/>
      <c r="Z5" s="137"/>
      <c r="AA5" s="175"/>
    </row>
    <row r="6" spans="2:27" ht="9.75" customHeight="1">
      <c r="B6" s="14"/>
      <c r="C6" s="14"/>
      <c r="D6" s="4"/>
      <c r="E6" s="34"/>
      <c r="F6" s="32"/>
      <c r="G6" s="28"/>
      <c r="H6" s="29"/>
      <c r="I6" s="14"/>
      <c r="J6" s="14"/>
      <c r="K6" s="4"/>
      <c r="L6" s="154"/>
      <c r="M6" s="32"/>
      <c r="N6" s="28"/>
      <c r="O6" s="68"/>
      <c r="P6" s="4"/>
      <c r="Q6" s="4"/>
      <c r="R6" s="34"/>
      <c r="S6" s="32"/>
      <c r="T6" s="164"/>
      <c r="U6" s="28"/>
      <c r="V6" s="4"/>
      <c r="W6" s="4"/>
      <c r="X6" s="4"/>
      <c r="Y6" s="34"/>
      <c r="Z6" s="32"/>
      <c r="AA6" s="28"/>
    </row>
    <row r="7" spans="2:27" ht="12.75" customHeight="1">
      <c r="B7" s="14"/>
      <c r="C7" s="14" t="s">
        <v>121</v>
      </c>
      <c r="D7" s="70"/>
      <c r="E7" s="154"/>
      <c r="F7" s="189"/>
      <c r="G7" s="190">
        <f>SUM(G8:G56,N8:N27)</f>
        <v>3534260</v>
      </c>
      <c r="H7" s="68"/>
      <c r="I7" s="14"/>
      <c r="J7" s="14"/>
      <c r="K7" s="4"/>
      <c r="L7" s="34"/>
      <c r="M7" s="32"/>
      <c r="N7" s="190"/>
      <c r="O7" s="68"/>
      <c r="P7" s="14" t="s">
        <v>345</v>
      </c>
      <c r="Q7" s="4"/>
      <c r="R7" s="34" t="s">
        <v>349</v>
      </c>
      <c r="S7" s="32"/>
      <c r="T7" s="192">
        <v>26486</v>
      </c>
      <c r="U7" s="4"/>
      <c r="V7" s="4"/>
      <c r="W7" s="14"/>
      <c r="X7" s="4"/>
      <c r="Y7" s="34"/>
      <c r="Z7" s="32"/>
      <c r="AA7" s="190"/>
    </row>
    <row r="8" spans="2:27" ht="12.75" customHeight="1">
      <c r="B8" s="14"/>
      <c r="C8" s="71"/>
      <c r="D8" s="70"/>
      <c r="E8" s="154" t="s">
        <v>349</v>
      </c>
      <c r="F8" s="90"/>
      <c r="G8" s="190">
        <v>53380</v>
      </c>
      <c r="H8" s="68"/>
      <c r="I8" s="14"/>
      <c r="J8" s="14"/>
      <c r="K8" s="4"/>
      <c r="L8" s="34" t="s">
        <v>214</v>
      </c>
      <c r="M8" s="32"/>
      <c r="N8" s="190">
        <v>1130</v>
      </c>
      <c r="O8" s="216"/>
      <c r="P8" s="14"/>
      <c r="Q8" s="4"/>
      <c r="R8" s="34"/>
      <c r="S8" s="32"/>
      <c r="T8" s="192"/>
      <c r="U8" s="4"/>
      <c r="V8" s="4"/>
      <c r="W8" s="14"/>
      <c r="X8" s="4"/>
      <c r="Y8" s="34"/>
      <c r="Z8" s="32"/>
      <c r="AA8" s="190"/>
    </row>
    <row r="9" spans="3:27" ht="12.75" customHeight="1">
      <c r="C9" s="71"/>
      <c r="D9" s="75"/>
      <c r="E9" s="154" t="s">
        <v>284</v>
      </c>
      <c r="G9" s="190">
        <v>119650</v>
      </c>
      <c r="H9" s="68"/>
      <c r="I9" s="14"/>
      <c r="J9" s="14"/>
      <c r="K9" s="4"/>
      <c r="L9" s="34" t="s">
        <v>217</v>
      </c>
      <c r="M9" s="32"/>
      <c r="N9" s="190">
        <v>4360</v>
      </c>
      <c r="O9" s="216"/>
      <c r="P9" s="14" t="s">
        <v>132</v>
      </c>
      <c r="Q9" s="4"/>
      <c r="R9" s="34"/>
      <c r="S9" s="32"/>
      <c r="T9" s="192">
        <f>SUM(T10:T12)</f>
        <v>63595</v>
      </c>
      <c r="U9" s="68"/>
      <c r="V9" s="14"/>
      <c r="W9" s="14"/>
      <c r="X9" s="4"/>
      <c r="Y9" s="34"/>
      <c r="Z9" s="32"/>
      <c r="AA9" s="190"/>
    </row>
    <row r="10" spans="5:27" ht="12.75" customHeight="1">
      <c r="E10" s="300" t="s">
        <v>73</v>
      </c>
      <c r="F10" s="32"/>
      <c r="G10" s="28">
        <v>3790</v>
      </c>
      <c r="H10" s="68"/>
      <c r="I10" s="14"/>
      <c r="J10" s="14"/>
      <c r="K10" s="4"/>
      <c r="L10" s="169" t="s">
        <v>216</v>
      </c>
      <c r="M10" s="32"/>
      <c r="N10" s="190">
        <v>10</v>
      </c>
      <c r="O10" s="216"/>
      <c r="P10" s="14"/>
      <c r="Q10" s="4"/>
      <c r="R10" s="34" t="s">
        <v>349</v>
      </c>
      <c r="S10" s="32"/>
      <c r="T10" s="192">
        <v>26805</v>
      </c>
      <c r="U10" s="4"/>
      <c r="V10" s="14"/>
      <c r="W10" s="14"/>
      <c r="X10" s="4"/>
      <c r="Y10" s="34"/>
      <c r="Z10" s="32"/>
      <c r="AA10" s="28"/>
    </row>
    <row r="11" spans="3:27" ht="12.75" customHeight="1">
      <c r="C11" s="71"/>
      <c r="D11" s="75"/>
      <c r="E11" s="154" t="s">
        <v>203</v>
      </c>
      <c r="F11" s="32"/>
      <c r="G11" s="190">
        <v>7090</v>
      </c>
      <c r="H11" s="68"/>
      <c r="I11" s="4"/>
      <c r="J11" s="14"/>
      <c r="K11" s="4"/>
      <c r="L11" s="169" t="s">
        <v>74</v>
      </c>
      <c r="M11" s="32"/>
      <c r="N11" s="190">
        <v>890</v>
      </c>
      <c r="O11" s="216"/>
      <c r="P11" s="14"/>
      <c r="Q11" s="4"/>
      <c r="R11" s="34" t="s">
        <v>284</v>
      </c>
      <c r="T11" s="192">
        <v>1220</v>
      </c>
      <c r="U11" s="4"/>
      <c r="V11" s="4"/>
      <c r="Y11" s="34"/>
      <c r="Z11" s="32"/>
      <c r="AA11" s="190"/>
    </row>
    <row r="12" spans="3:27" ht="12.75" customHeight="1">
      <c r="C12" s="71"/>
      <c r="D12" s="75"/>
      <c r="E12" s="283" t="s">
        <v>241</v>
      </c>
      <c r="F12" s="32"/>
      <c r="G12" s="190">
        <v>330</v>
      </c>
      <c r="H12" s="68"/>
      <c r="I12" s="4"/>
      <c r="J12" s="14"/>
      <c r="K12" s="4"/>
      <c r="L12" s="34" t="s">
        <v>254</v>
      </c>
      <c r="M12" s="32"/>
      <c r="N12" s="190">
        <v>30</v>
      </c>
      <c r="O12" s="216"/>
      <c r="P12" s="14"/>
      <c r="Q12" s="4"/>
      <c r="R12" s="34" t="s">
        <v>377</v>
      </c>
      <c r="T12" s="192">
        <v>35570</v>
      </c>
      <c r="U12" s="4"/>
      <c r="V12" s="4"/>
      <c r="Y12" s="34"/>
      <c r="Z12" s="32"/>
      <c r="AA12" s="190"/>
    </row>
    <row r="13" spans="2:27" ht="12.75" customHeight="1">
      <c r="B13" s="14"/>
      <c r="E13" s="275" t="s">
        <v>133</v>
      </c>
      <c r="F13" s="32"/>
      <c r="G13" s="190">
        <v>51000</v>
      </c>
      <c r="H13" s="68"/>
      <c r="I13" s="4"/>
      <c r="J13" s="14"/>
      <c r="K13" s="4"/>
      <c r="L13" s="34" t="s">
        <v>359</v>
      </c>
      <c r="M13" s="32"/>
      <c r="N13" s="190">
        <v>5450</v>
      </c>
      <c r="O13" s="216"/>
      <c r="Q13" s="4"/>
      <c r="R13" s="61"/>
      <c r="T13" s="192"/>
      <c r="U13" s="4"/>
      <c r="V13" s="4"/>
      <c r="W13" s="14"/>
      <c r="X13" s="4"/>
      <c r="Y13" s="34"/>
      <c r="Z13" s="32"/>
      <c r="AA13" s="190"/>
    </row>
    <row r="14" spans="2:27" ht="12.75" customHeight="1">
      <c r="B14" s="14"/>
      <c r="C14" s="14"/>
      <c r="D14" s="70"/>
      <c r="E14" s="62" t="s">
        <v>257</v>
      </c>
      <c r="F14" s="32"/>
      <c r="G14" s="190">
        <v>3080</v>
      </c>
      <c r="H14" s="68"/>
      <c r="I14" s="4"/>
      <c r="J14" s="14"/>
      <c r="K14" s="4"/>
      <c r="L14" s="230" t="s">
        <v>251</v>
      </c>
      <c r="M14" s="32"/>
      <c r="N14" s="28">
        <v>240</v>
      </c>
      <c r="O14" s="216"/>
      <c r="P14" s="14" t="s">
        <v>153</v>
      </c>
      <c r="R14" s="34" t="s">
        <v>349</v>
      </c>
      <c r="S14" s="32"/>
      <c r="T14" s="192">
        <v>76368</v>
      </c>
      <c r="U14" s="4"/>
      <c r="V14" s="4"/>
      <c r="W14" s="14"/>
      <c r="X14" s="4"/>
      <c r="Y14" s="34"/>
      <c r="Z14" s="32"/>
      <c r="AA14" s="190"/>
    </row>
    <row r="15" spans="2:27" ht="12.75" customHeight="1">
      <c r="B15" s="14"/>
      <c r="C15" s="71"/>
      <c r="D15" s="70"/>
      <c r="E15" s="34" t="s">
        <v>221</v>
      </c>
      <c r="F15" s="32"/>
      <c r="G15" s="190">
        <v>680</v>
      </c>
      <c r="H15" s="68"/>
      <c r="I15" s="4"/>
      <c r="J15" s="14"/>
      <c r="K15" s="4"/>
      <c r="L15" s="34" t="s">
        <v>245</v>
      </c>
      <c r="M15" s="32"/>
      <c r="N15" s="190">
        <v>20</v>
      </c>
      <c r="O15" s="216"/>
      <c r="P15" s="4"/>
      <c r="R15" s="34"/>
      <c r="S15" s="32"/>
      <c r="T15" s="192"/>
      <c r="U15" s="4"/>
      <c r="V15" s="4"/>
      <c r="W15" s="14"/>
      <c r="X15" s="4"/>
      <c r="Y15" s="34"/>
      <c r="Z15" s="32"/>
      <c r="AA15" s="28"/>
    </row>
    <row r="16" spans="2:27" ht="12.75" customHeight="1">
      <c r="B16" s="14"/>
      <c r="C16" s="71"/>
      <c r="D16" s="70"/>
      <c r="E16" s="34" t="s">
        <v>111</v>
      </c>
      <c r="F16" s="32"/>
      <c r="G16" s="190">
        <v>11610</v>
      </c>
      <c r="H16" s="68"/>
      <c r="I16" s="4"/>
      <c r="J16" s="14"/>
      <c r="K16" s="4"/>
      <c r="L16" s="34" t="s">
        <v>81</v>
      </c>
      <c r="M16" s="32"/>
      <c r="N16" s="190">
        <v>315540</v>
      </c>
      <c r="O16" s="216"/>
      <c r="P16" s="223" t="s">
        <v>68</v>
      </c>
      <c r="R16" s="34" t="s">
        <v>349</v>
      </c>
      <c r="S16" s="32"/>
      <c r="T16" s="192">
        <v>1310</v>
      </c>
      <c r="U16" s="4"/>
      <c r="V16" s="4"/>
      <c r="W16" s="14"/>
      <c r="X16" s="4"/>
      <c r="Y16" s="34"/>
      <c r="Z16" s="32"/>
      <c r="AA16" s="28"/>
    </row>
    <row r="17" spans="2:27" ht="12.75" customHeight="1">
      <c r="B17" s="14"/>
      <c r="C17" s="75"/>
      <c r="D17" s="75"/>
      <c r="E17" s="34" t="s">
        <v>227</v>
      </c>
      <c r="F17" s="32"/>
      <c r="G17" s="190">
        <v>1610</v>
      </c>
      <c r="H17" s="68"/>
      <c r="I17" s="4"/>
      <c r="J17" s="14"/>
      <c r="K17" s="4"/>
      <c r="L17" s="34" t="s">
        <v>372</v>
      </c>
      <c r="M17" s="32"/>
      <c r="N17" s="190">
        <v>440</v>
      </c>
      <c r="O17" s="216"/>
      <c r="P17" s="223"/>
      <c r="R17" s="34"/>
      <c r="T17" s="192"/>
      <c r="U17" s="4"/>
      <c r="V17" s="4"/>
      <c r="Y17" s="34"/>
      <c r="Z17" s="32"/>
      <c r="AA17" s="190"/>
    </row>
    <row r="18" spans="2:27" ht="12.75" customHeight="1">
      <c r="B18" s="14"/>
      <c r="E18" s="34" t="s">
        <v>158</v>
      </c>
      <c r="F18" s="32"/>
      <c r="G18" s="190">
        <v>1520</v>
      </c>
      <c r="H18" s="68"/>
      <c r="I18" s="4"/>
      <c r="J18" s="14"/>
      <c r="K18" s="4"/>
      <c r="L18" s="34" t="s">
        <v>249</v>
      </c>
      <c r="M18" s="32"/>
      <c r="N18" s="190">
        <v>10</v>
      </c>
      <c r="O18" s="216"/>
      <c r="P18" s="223" t="s">
        <v>69</v>
      </c>
      <c r="Q18" s="4"/>
      <c r="R18" s="34" t="s">
        <v>377</v>
      </c>
      <c r="T18" s="192">
        <v>115</v>
      </c>
      <c r="U18" s="4"/>
      <c r="V18" s="14"/>
      <c r="W18" s="14"/>
      <c r="X18" s="4"/>
      <c r="Y18" s="34"/>
      <c r="Z18" s="32"/>
      <c r="AA18" s="190"/>
    </row>
    <row r="19" spans="2:27" ht="12.75" customHeight="1">
      <c r="B19" s="14"/>
      <c r="C19" s="71"/>
      <c r="D19" s="70"/>
      <c r="E19" s="34" t="s">
        <v>230</v>
      </c>
      <c r="F19" s="32"/>
      <c r="G19" s="190">
        <v>3560</v>
      </c>
      <c r="H19" s="68"/>
      <c r="I19" s="14"/>
      <c r="J19" s="14"/>
      <c r="K19" s="4"/>
      <c r="L19" s="34" t="s">
        <v>246</v>
      </c>
      <c r="M19" s="32"/>
      <c r="N19" s="190">
        <v>170</v>
      </c>
      <c r="O19" s="216"/>
      <c r="P19" s="223"/>
      <c r="R19" s="34"/>
      <c r="T19" s="192"/>
      <c r="U19" s="4"/>
      <c r="V19" s="14"/>
      <c r="Y19" s="34"/>
      <c r="Z19" s="32"/>
      <c r="AA19" s="190"/>
    </row>
    <row r="20" spans="2:27" ht="12.75" customHeight="1">
      <c r="B20" s="14"/>
      <c r="C20" s="14"/>
      <c r="D20" s="4"/>
      <c r="E20" s="34" t="s">
        <v>230</v>
      </c>
      <c r="F20" s="32"/>
      <c r="G20" s="190">
        <v>8540</v>
      </c>
      <c r="H20" s="68"/>
      <c r="I20" s="4"/>
      <c r="J20" s="14"/>
      <c r="K20" s="4"/>
      <c r="L20" s="34" t="s">
        <v>255</v>
      </c>
      <c r="M20" s="32"/>
      <c r="N20" s="190">
        <v>40</v>
      </c>
      <c r="O20" s="216"/>
      <c r="P20" s="223"/>
      <c r="Q20" s="4"/>
      <c r="R20" s="34"/>
      <c r="S20" s="32"/>
      <c r="T20" s="164"/>
      <c r="U20" s="4"/>
      <c r="V20" s="14"/>
      <c r="W20" s="163"/>
      <c r="X20" s="4"/>
      <c r="Y20" s="34"/>
      <c r="Z20" s="32"/>
      <c r="AA20" s="190"/>
    </row>
    <row r="21" spans="2:27" ht="12.75" customHeight="1">
      <c r="B21" s="14"/>
      <c r="C21" s="14"/>
      <c r="D21" s="4"/>
      <c r="E21" s="61" t="s">
        <v>231</v>
      </c>
      <c r="F21" s="32"/>
      <c r="G21" s="190">
        <v>26980</v>
      </c>
      <c r="H21" s="68"/>
      <c r="I21" s="4"/>
      <c r="J21" s="14"/>
      <c r="K21" s="4"/>
      <c r="L21" s="34" t="s">
        <v>252</v>
      </c>
      <c r="M21" s="32"/>
      <c r="N21" s="190">
        <v>240</v>
      </c>
      <c r="O21" s="216"/>
      <c r="P21" s="14"/>
      <c r="R21" s="34"/>
      <c r="S21" s="32"/>
      <c r="T21" s="192"/>
      <c r="U21" s="4"/>
      <c r="V21" s="14"/>
      <c r="W21" s="14"/>
      <c r="X21" s="4"/>
      <c r="Y21" s="34"/>
      <c r="AA21" s="70"/>
    </row>
    <row r="22" spans="2:27" ht="12.75" customHeight="1">
      <c r="B22" s="14"/>
      <c r="C22" s="4"/>
      <c r="D22" s="4"/>
      <c r="E22" s="62" t="s">
        <v>93</v>
      </c>
      <c r="F22" s="32"/>
      <c r="G22" s="190">
        <v>51430</v>
      </c>
      <c r="H22" s="29"/>
      <c r="I22" s="4"/>
      <c r="J22" s="14"/>
      <c r="K22" s="4"/>
      <c r="L22" s="169" t="s">
        <v>55</v>
      </c>
      <c r="M22" s="32"/>
      <c r="N22" s="28">
        <v>140</v>
      </c>
      <c r="O22" s="216"/>
      <c r="P22" s="4"/>
      <c r="R22" s="34"/>
      <c r="S22" s="32"/>
      <c r="T22" s="192"/>
      <c r="U22" s="4"/>
      <c r="V22" s="14"/>
      <c r="W22" s="14"/>
      <c r="X22" s="4"/>
      <c r="Y22" s="34"/>
      <c r="Z22" s="32"/>
      <c r="AA22" s="190"/>
    </row>
    <row r="23" spans="2:27" ht="12.75" customHeight="1">
      <c r="B23" s="14"/>
      <c r="D23" s="4"/>
      <c r="E23" s="62" t="s">
        <v>165</v>
      </c>
      <c r="F23" s="32"/>
      <c r="G23" s="190">
        <v>10300</v>
      </c>
      <c r="H23" s="29"/>
      <c r="I23" s="4"/>
      <c r="J23" s="4"/>
      <c r="K23" s="4"/>
      <c r="L23" s="273" t="s">
        <v>253</v>
      </c>
      <c r="M23" s="32"/>
      <c r="N23" s="28">
        <v>15020</v>
      </c>
      <c r="O23" s="68"/>
      <c r="P23" s="223"/>
      <c r="R23" s="34"/>
      <c r="S23" s="32"/>
      <c r="T23" s="192"/>
      <c r="U23" s="4"/>
      <c r="V23" s="14"/>
      <c r="X23" s="4"/>
      <c r="Y23" s="34"/>
      <c r="AA23" s="70"/>
    </row>
    <row r="24" spans="2:27" ht="12.75" customHeight="1">
      <c r="B24" s="14"/>
      <c r="C24" s="4"/>
      <c r="D24" s="4"/>
      <c r="E24" s="62" t="s">
        <v>223</v>
      </c>
      <c r="F24" s="32"/>
      <c r="G24" s="190">
        <v>2130</v>
      </c>
      <c r="H24" s="29"/>
      <c r="I24" s="4"/>
      <c r="J24" s="14"/>
      <c r="K24" s="4"/>
      <c r="L24" s="273" t="s">
        <v>219</v>
      </c>
      <c r="M24" s="32"/>
      <c r="N24" s="28">
        <v>18950</v>
      </c>
      <c r="O24" s="68"/>
      <c r="P24" s="223"/>
      <c r="R24" s="34"/>
      <c r="S24" s="32"/>
      <c r="T24" s="192"/>
      <c r="U24" s="4"/>
      <c r="V24" s="14"/>
      <c r="W24" s="63"/>
      <c r="X24" s="4"/>
      <c r="Y24" s="34"/>
      <c r="AA24" s="70"/>
    </row>
    <row r="25" spans="2:27" ht="12.75" customHeight="1">
      <c r="B25" s="14"/>
      <c r="C25" s="4"/>
      <c r="D25" s="4"/>
      <c r="E25" s="62" t="s">
        <v>206</v>
      </c>
      <c r="F25" s="32"/>
      <c r="G25" s="190">
        <v>8400</v>
      </c>
      <c r="H25" s="29"/>
      <c r="I25" s="4"/>
      <c r="J25" s="4"/>
      <c r="K25" s="4"/>
      <c r="L25" s="273" t="s">
        <v>322</v>
      </c>
      <c r="M25" s="32"/>
      <c r="N25" s="28">
        <v>164140</v>
      </c>
      <c r="O25" s="68"/>
      <c r="P25" s="223"/>
      <c r="Q25" s="4"/>
      <c r="R25" s="34"/>
      <c r="S25" s="32"/>
      <c r="T25" s="192"/>
      <c r="U25" s="4"/>
      <c r="V25" s="14"/>
      <c r="W25" s="14"/>
      <c r="X25" s="4"/>
      <c r="Y25" s="34"/>
      <c r="AA25" s="70"/>
    </row>
    <row r="26" spans="3:27" ht="12.75" customHeight="1">
      <c r="C26" s="4"/>
      <c r="D26" s="4"/>
      <c r="E26" s="169" t="s">
        <v>170</v>
      </c>
      <c r="F26" s="32"/>
      <c r="G26" s="190">
        <v>119010</v>
      </c>
      <c r="H26" s="29"/>
      <c r="I26" s="4"/>
      <c r="J26" s="4"/>
      <c r="K26" s="4"/>
      <c r="L26" s="61" t="s">
        <v>376</v>
      </c>
      <c r="M26" s="32"/>
      <c r="N26" s="28">
        <v>37200</v>
      </c>
      <c r="O26" s="68"/>
      <c r="P26" s="14"/>
      <c r="Q26" s="4"/>
      <c r="R26" s="34"/>
      <c r="S26" s="32"/>
      <c r="T26" s="192"/>
      <c r="U26" s="28"/>
      <c r="V26" s="4"/>
      <c r="Y26" s="169"/>
      <c r="AA26" s="70"/>
    </row>
    <row r="27" spans="2:27" ht="12.75" customHeight="1">
      <c r="B27" s="4"/>
      <c r="C27" s="4"/>
      <c r="D27" s="4"/>
      <c r="E27" s="34" t="s">
        <v>379</v>
      </c>
      <c r="F27" s="32"/>
      <c r="G27" s="190">
        <v>4030</v>
      </c>
      <c r="H27" s="29"/>
      <c r="I27" s="4"/>
      <c r="J27" s="14"/>
      <c r="K27" s="4"/>
      <c r="L27" s="34" t="s">
        <v>373</v>
      </c>
      <c r="M27" s="32"/>
      <c r="N27" s="190">
        <v>60</v>
      </c>
      <c r="O27" s="68"/>
      <c r="P27" s="14"/>
      <c r="Q27" s="4"/>
      <c r="R27" s="34"/>
      <c r="S27" s="32"/>
      <c r="T27" s="192"/>
      <c r="U27" s="28"/>
      <c r="V27" s="4"/>
      <c r="W27" s="134"/>
      <c r="X27" s="4"/>
      <c r="Y27" s="34"/>
      <c r="Z27" s="32"/>
      <c r="AA27" s="190"/>
    </row>
    <row r="28" spans="2:27" ht="12.75" customHeight="1">
      <c r="B28" s="4"/>
      <c r="C28" s="14"/>
      <c r="D28" s="4"/>
      <c r="E28" s="34" t="s">
        <v>182</v>
      </c>
      <c r="F28" s="32"/>
      <c r="G28" s="190">
        <v>6880</v>
      </c>
      <c r="H28" s="29"/>
      <c r="I28" s="14"/>
      <c r="J28" s="14"/>
      <c r="K28" s="4"/>
      <c r="L28" s="230"/>
      <c r="M28" s="32"/>
      <c r="N28" s="28"/>
      <c r="O28" s="68"/>
      <c r="P28" s="14"/>
      <c r="Q28" s="4"/>
      <c r="R28" s="34"/>
      <c r="S28" s="32"/>
      <c r="T28" s="192"/>
      <c r="U28" s="28"/>
      <c r="V28" s="4"/>
      <c r="Y28" s="169"/>
      <c r="Z28" s="32"/>
      <c r="AA28" s="190"/>
    </row>
    <row r="29" spans="2:27" ht="12.75" customHeight="1">
      <c r="B29" s="4"/>
      <c r="C29" s="4"/>
      <c r="D29" s="4"/>
      <c r="E29" s="34" t="s">
        <v>232</v>
      </c>
      <c r="F29" s="32"/>
      <c r="G29" s="190">
        <v>3410</v>
      </c>
      <c r="H29" s="29"/>
      <c r="I29" s="4"/>
      <c r="J29" s="4"/>
      <c r="K29" s="4"/>
      <c r="L29" s="34"/>
      <c r="M29" s="32"/>
      <c r="N29" s="28"/>
      <c r="O29" s="68"/>
      <c r="Q29" s="4"/>
      <c r="R29" s="34"/>
      <c r="S29" s="32"/>
      <c r="T29" s="192"/>
      <c r="U29" s="28"/>
      <c r="V29" s="4"/>
      <c r="W29" s="14"/>
      <c r="X29" s="4"/>
      <c r="Y29" s="34"/>
      <c r="Z29" s="32"/>
      <c r="AA29" s="190"/>
    </row>
    <row r="30" spans="2:27" ht="12.75" customHeight="1">
      <c r="B30" s="4"/>
      <c r="C30" s="4"/>
      <c r="D30" s="4"/>
      <c r="E30" s="273" t="s">
        <v>224</v>
      </c>
      <c r="F30" s="32"/>
      <c r="G30" s="190">
        <v>3610</v>
      </c>
      <c r="H30" s="29"/>
      <c r="I30" s="4"/>
      <c r="J30" s="14" t="s">
        <v>132</v>
      </c>
      <c r="K30" s="4"/>
      <c r="L30" s="34"/>
      <c r="M30" s="32"/>
      <c r="N30" s="190">
        <f>SUM(N31:N37)</f>
        <v>43750</v>
      </c>
      <c r="O30" s="68"/>
      <c r="P30" s="134"/>
      <c r="Q30" s="4"/>
      <c r="R30" s="34"/>
      <c r="S30" s="32"/>
      <c r="T30" s="192"/>
      <c r="U30" s="28"/>
      <c r="V30" s="4"/>
      <c r="Y30" s="169"/>
      <c r="Z30" s="32"/>
      <c r="AA30" s="28"/>
    </row>
    <row r="31" spans="2:27" ht="12.75" customHeight="1">
      <c r="B31" s="4"/>
      <c r="C31" s="4"/>
      <c r="D31" s="4"/>
      <c r="E31" s="273" t="s">
        <v>100</v>
      </c>
      <c r="F31" s="32"/>
      <c r="G31" s="190">
        <v>371140</v>
      </c>
      <c r="H31" s="29"/>
      <c r="I31" s="4"/>
      <c r="J31" s="14"/>
      <c r="K31" s="4"/>
      <c r="L31" s="34" t="s">
        <v>349</v>
      </c>
      <c r="M31" s="32"/>
      <c r="N31" s="28">
        <v>280</v>
      </c>
      <c r="O31" s="68"/>
      <c r="P31" s="14"/>
      <c r="Q31" s="4"/>
      <c r="R31" s="34"/>
      <c r="S31" s="32"/>
      <c r="T31" s="192"/>
      <c r="U31" s="28"/>
      <c r="V31" s="14"/>
      <c r="W31" s="31"/>
      <c r="Y31" s="34"/>
      <c r="AA31" s="4"/>
    </row>
    <row r="32" spans="2:27" ht="12.75" customHeight="1">
      <c r="B32" s="4"/>
      <c r="C32" s="4"/>
      <c r="D32" s="4"/>
      <c r="E32" s="169" t="s">
        <v>235</v>
      </c>
      <c r="F32" s="32"/>
      <c r="G32" s="190">
        <v>10</v>
      </c>
      <c r="H32" s="29"/>
      <c r="I32" s="4"/>
      <c r="J32" s="4"/>
      <c r="K32" s="4"/>
      <c r="L32" s="34" t="s">
        <v>349</v>
      </c>
      <c r="M32" s="32"/>
      <c r="N32" s="28">
        <v>20320</v>
      </c>
      <c r="O32" s="68"/>
      <c r="P32" s="134"/>
      <c r="Q32" s="4"/>
      <c r="R32" s="34"/>
      <c r="S32" s="32"/>
      <c r="T32" s="192"/>
      <c r="U32" s="28"/>
      <c r="V32" s="14"/>
      <c r="W32" s="14"/>
      <c r="X32" s="4"/>
      <c r="Y32" s="61"/>
      <c r="AA32" s="4"/>
    </row>
    <row r="33" spans="2:27" ht="12.75" customHeight="1">
      <c r="B33" s="4"/>
      <c r="C33" s="4"/>
      <c r="D33" s="4"/>
      <c r="E33" s="169" t="s">
        <v>39</v>
      </c>
      <c r="F33" s="32"/>
      <c r="G33" s="190">
        <v>22560</v>
      </c>
      <c r="H33" s="29"/>
      <c r="I33" s="4"/>
      <c r="J33" s="4"/>
      <c r="K33" s="4"/>
      <c r="L33" s="34" t="s">
        <v>349</v>
      </c>
      <c r="M33" s="32"/>
      <c r="N33" s="28">
        <v>960</v>
      </c>
      <c r="O33" s="68"/>
      <c r="P33" s="14"/>
      <c r="Q33" s="4"/>
      <c r="R33" s="34"/>
      <c r="S33" s="32"/>
      <c r="T33" s="192"/>
      <c r="U33" s="28"/>
      <c r="V33" s="14"/>
      <c r="W33" s="14"/>
      <c r="X33" s="4"/>
      <c r="Y33" s="34"/>
      <c r="Z33" s="32"/>
      <c r="AA33" s="28"/>
    </row>
    <row r="34" spans="2:27" ht="12.75" customHeight="1">
      <c r="B34" s="4"/>
      <c r="C34" s="4"/>
      <c r="D34" s="4"/>
      <c r="E34" s="34" t="s">
        <v>226</v>
      </c>
      <c r="F34" s="32"/>
      <c r="G34" s="190">
        <v>50</v>
      </c>
      <c r="H34" s="29"/>
      <c r="I34" s="4"/>
      <c r="J34" s="14"/>
      <c r="K34" s="4"/>
      <c r="L34" s="34" t="s">
        <v>349</v>
      </c>
      <c r="M34" s="32"/>
      <c r="N34" s="190">
        <v>15360</v>
      </c>
      <c r="O34" s="68"/>
      <c r="P34" s="14"/>
      <c r="Q34" s="4"/>
      <c r="R34" s="34"/>
      <c r="S34" s="32"/>
      <c r="T34" s="192"/>
      <c r="U34" s="28"/>
      <c r="V34" s="14"/>
      <c r="W34" s="14"/>
      <c r="X34" s="4"/>
      <c r="Y34" s="34"/>
      <c r="Z34" s="32"/>
      <c r="AA34" s="28"/>
    </row>
    <row r="35" spans="2:27" ht="12.75" customHeight="1">
      <c r="B35" s="4"/>
      <c r="C35" s="4"/>
      <c r="D35" s="4"/>
      <c r="E35" s="34" t="s">
        <v>185</v>
      </c>
      <c r="F35" s="32"/>
      <c r="G35" s="190">
        <v>8080</v>
      </c>
      <c r="H35" s="29"/>
      <c r="I35" s="14"/>
      <c r="J35" s="14"/>
      <c r="K35" s="4"/>
      <c r="L35" s="34" t="s">
        <v>349</v>
      </c>
      <c r="M35" s="32"/>
      <c r="N35" s="190">
        <v>830</v>
      </c>
      <c r="O35" s="68"/>
      <c r="P35" s="14"/>
      <c r="Q35" s="4"/>
      <c r="R35" s="34"/>
      <c r="S35" s="32"/>
      <c r="T35" s="192"/>
      <c r="U35" s="28"/>
      <c r="V35" s="14"/>
      <c r="W35" s="14"/>
      <c r="Y35" s="34"/>
      <c r="Z35" s="32"/>
      <c r="AA35" s="28"/>
    </row>
    <row r="36" spans="2:27" ht="12.75" customHeight="1">
      <c r="B36" s="4"/>
      <c r="C36" s="14"/>
      <c r="D36" s="4"/>
      <c r="E36" s="62" t="s">
        <v>192</v>
      </c>
      <c r="F36" s="32"/>
      <c r="G36" s="190">
        <v>3270</v>
      </c>
      <c r="H36" s="29"/>
      <c r="I36" s="14"/>
      <c r="J36" s="165"/>
      <c r="K36" s="4"/>
      <c r="L36" s="34" t="s">
        <v>284</v>
      </c>
      <c r="M36" s="32"/>
      <c r="N36" s="190">
        <v>190</v>
      </c>
      <c r="O36" s="68"/>
      <c r="P36" s="163"/>
      <c r="Q36" s="4"/>
      <c r="R36" s="34"/>
      <c r="S36" s="32"/>
      <c r="T36" s="192"/>
      <c r="U36" s="28"/>
      <c r="V36" s="4"/>
      <c r="W36" s="14"/>
      <c r="X36" s="4"/>
      <c r="Y36" s="34"/>
      <c r="Z36" s="32"/>
      <c r="AA36" s="28"/>
    </row>
    <row r="37" spans="2:27" ht="12.75" customHeight="1">
      <c r="B37" s="4"/>
      <c r="C37" s="14"/>
      <c r="D37" s="4"/>
      <c r="E37" s="62" t="s">
        <v>239</v>
      </c>
      <c r="F37" s="32"/>
      <c r="G37" s="190">
        <v>750</v>
      </c>
      <c r="H37" s="29"/>
      <c r="I37" s="14"/>
      <c r="J37" s="14"/>
      <c r="K37" s="4"/>
      <c r="L37" s="34" t="s">
        <v>377</v>
      </c>
      <c r="M37" s="32"/>
      <c r="N37" s="190">
        <v>5810</v>
      </c>
      <c r="O37" s="68"/>
      <c r="P37" s="14"/>
      <c r="Q37" s="4"/>
      <c r="R37" s="34"/>
      <c r="S37" s="32"/>
      <c r="T37" s="192"/>
      <c r="U37" s="28"/>
      <c r="V37" s="14"/>
      <c r="W37" s="14"/>
      <c r="X37" s="4"/>
      <c r="Y37" s="34"/>
      <c r="Z37" s="32"/>
      <c r="AA37" s="190"/>
    </row>
    <row r="38" spans="2:27" ht="12.75" customHeight="1">
      <c r="B38" s="4"/>
      <c r="C38" s="14"/>
      <c r="D38" s="4"/>
      <c r="E38" s="62" t="s">
        <v>108</v>
      </c>
      <c r="F38" s="32"/>
      <c r="G38" s="190">
        <v>35120</v>
      </c>
      <c r="H38" s="29"/>
      <c r="I38" s="14"/>
      <c r="J38" s="14"/>
      <c r="K38" s="4"/>
      <c r="L38" s="34"/>
      <c r="M38" s="32"/>
      <c r="N38" s="190"/>
      <c r="O38" s="68"/>
      <c r="P38" s="163"/>
      <c r="Q38" s="4"/>
      <c r="R38" s="34"/>
      <c r="S38" s="32"/>
      <c r="T38" s="193"/>
      <c r="U38" s="28"/>
      <c r="V38" s="14"/>
      <c r="W38" s="14"/>
      <c r="X38" s="4"/>
      <c r="Y38" s="34"/>
      <c r="Z38" s="32"/>
      <c r="AA38" s="190"/>
    </row>
    <row r="39" spans="2:27" ht="12.75" customHeight="1">
      <c r="B39" s="14"/>
      <c r="C39" s="14"/>
      <c r="D39" s="4"/>
      <c r="E39" s="62" t="s">
        <v>355</v>
      </c>
      <c r="F39" s="32"/>
      <c r="G39" s="190">
        <v>40</v>
      </c>
      <c r="H39" s="29"/>
      <c r="I39" s="14"/>
      <c r="J39" s="14" t="s">
        <v>168</v>
      </c>
      <c r="K39" s="4"/>
      <c r="L39" s="34"/>
      <c r="M39" s="32"/>
      <c r="N39" s="190">
        <v>380</v>
      </c>
      <c r="O39" s="68"/>
      <c r="Q39" s="4"/>
      <c r="R39" s="34"/>
      <c r="S39" s="32"/>
      <c r="T39" s="192"/>
      <c r="U39" s="28"/>
      <c r="V39" s="14"/>
      <c r="W39" s="14"/>
      <c r="X39" s="4"/>
      <c r="Y39" s="34"/>
      <c r="Z39" s="32"/>
      <c r="AA39" s="190"/>
    </row>
    <row r="40" spans="2:27" ht="12.75" customHeight="1">
      <c r="B40" s="14"/>
      <c r="C40" s="14"/>
      <c r="D40" s="4"/>
      <c r="E40" s="273" t="s">
        <v>367</v>
      </c>
      <c r="F40" s="32"/>
      <c r="G40" s="190">
        <v>5330</v>
      </c>
      <c r="H40" s="29"/>
      <c r="I40" s="14"/>
      <c r="J40" s="14"/>
      <c r="K40" s="4"/>
      <c r="L40" s="169" t="s">
        <v>100</v>
      </c>
      <c r="M40" s="32"/>
      <c r="N40" s="190">
        <v>380</v>
      </c>
      <c r="O40" s="68"/>
      <c r="Q40" s="4"/>
      <c r="R40" s="34"/>
      <c r="S40" s="32"/>
      <c r="T40" s="192"/>
      <c r="U40" s="28"/>
      <c r="V40" s="14"/>
      <c r="W40" s="14"/>
      <c r="X40" s="4"/>
      <c r="Y40" s="34"/>
      <c r="Z40" s="32"/>
      <c r="AA40" s="190"/>
    </row>
    <row r="41" spans="2:27" ht="12.75" customHeight="1">
      <c r="B41" s="14"/>
      <c r="C41" s="14"/>
      <c r="D41" s="4"/>
      <c r="E41" s="273" t="s">
        <v>234</v>
      </c>
      <c r="F41" s="32"/>
      <c r="G41" s="190">
        <v>42840</v>
      </c>
      <c r="H41" s="29"/>
      <c r="I41" s="4"/>
      <c r="J41" s="14"/>
      <c r="K41" s="4"/>
      <c r="L41" s="34"/>
      <c r="M41" s="32"/>
      <c r="N41" s="190"/>
      <c r="O41" s="68"/>
      <c r="P41" s="14"/>
      <c r="Q41" s="4"/>
      <c r="R41" s="61"/>
      <c r="S41" s="32"/>
      <c r="T41" s="192"/>
      <c r="U41" s="28"/>
      <c r="V41" s="14"/>
      <c r="Y41" s="169"/>
      <c r="AA41" s="4"/>
    </row>
    <row r="42" spans="2:27" ht="12.75" customHeight="1">
      <c r="B42" s="14"/>
      <c r="C42" s="14"/>
      <c r="D42" s="4"/>
      <c r="E42" s="273" t="s">
        <v>237</v>
      </c>
      <c r="F42" s="32"/>
      <c r="G42" s="190">
        <v>130</v>
      </c>
      <c r="H42" s="29"/>
      <c r="I42" s="4"/>
      <c r="J42" s="14"/>
      <c r="K42" s="4"/>
      <c r="L42" s="34"/>
      <c r="M42" s="32"/>
      <c r="N42" s="190"/>
      <c r="O42" s="68"/>
      <c r="P42" s="14"/>
      <c r="Q42" s="4"/>
      <c r="R42" s="61"/>
      <c r="S42" s="32"/>
      <c r="T42" s="192"/>
      <c r="U42" s="28"/>
      <c r="V42" s="14"/>
      <c r="Y42" s="169"/>
      <c r="AA42" s="4"/>
    </row>
    <row r="43" spans="2:27" ht="12.75" customHeight="1">
      <c r="B43" s="14"/>
      <c r="C43" s="14"/>
      <c r="D43" s="4"/>
      <c r="E43" s="34" t="s">
        <v>238</v>
      </c>
      <c r="F43" s="32"/>
      <c r="G43" s="190">
        <v>5820</v>
      </c>
      <c r="H43" s="29"/>
      <c r="I43" s="4"/>
      <c r="J43" s="14"/>
      <c r="K43" s="4"/>
      <c r="L43" s="230"/>
      <c r="M43" s="32"/>
      <c r="N43" s="28"/>
      <c r="O43" s="68"/>
      <c r="P43" s="14"/>
      <c r="Q43" s="4"/>
      <c r="R43" s="61"/>
      <c r="S43" s="32"/>
      <c r="T43" s="192"/>
      <c r="U43" s="28"/>
      <c r="V43" s="14"/>
      <c r="Y43" s="169"/>
      <c r="AA43" s="4"/>
    </row>
    <row r="44" spans="2:27" ht="12.75" customHeight="1">
      <c r="B44" s="14"/>
      <c r="C44" s="14"/>
      <c r="D44" s="4"/>
      <c r="E44" s="34" t="s">
        <v>240</v>
      </c>
      <c r="F44" s="32"/>
      <c r="G44" s="190">
        <v>610</v>
      </c>
      <c r="H44" s="29"/>
      <c r="I44" s="14"/>
      <c r="J44" s="14"/>
      <c r="K44" s="4"/>
      <c r="L44" s="34"/>
      <c r="M44" s="32"/>
      <c r="N44" s="190"/>
      <c r="O44" s="68"/>
      <c r="P44" s="14"/>
      <c r="Q44" s="4"/>
      <c r="R44" s="34"/>
      <c r="S44" s="32"/>
      <c r="T44" s="192"/>
      <c r="U44" s="28"/>
      <c r="V44" s="14"/>
      <c r="Y44" s="169"/>
      <c r="AA44" s="4"/>
    </row>
    <row r="45" spans="2:27" ht="12.75" customHeight="1">
      <c r="B45" s="14"/>
      <c r="C45" s="14"/>
      <c r="D45" s="4"/>
      <c r="E45" s="34" t="s">
        <v>242</v>
      </c>
      <c r="F45" s="32"/>
      <c r="G45" s="190">
        <v>330</v>
      </c>
      <c r="H45" s="29"/>
      <c r="I45" s="14"/>
      <c r="J45" s="14"/>
      <c r="K45" s="4"/>
      <c r="L45" s="34"/>
      <c r="M45" s="32"/>
      <c r="N45" s="190"/>
      <c r="O45" s="68"/>
      <c r="P45" s="32"/>
      <c r="Q45" s="4"/>
      <c r="R45" s="34"/>
      <c r="S45" s="32"/>
      <c r="T45" s="164"/>
      <c r="U45" s="28"/>
      <c r="V45" s="14"/>
      <c r="Y45" s="169"/>
      <c r="AA45" s="4"/>
    </row>
    <row r="46" spans="2:27" ht="12.75" customHeight="1">
      <c r="B46" s="14"/>
      <c r="C46" s="14"/>
      <c r="D46" s="4"/>
      <c r="E46" s="273" t="s">
        <v>110</v>
      </c>
      <c r="F46" s="32"/>
      <c r="G46" s="190">
        <v>240</v>
      </c>
      <c r="H46" s="29"/>
      <c r="I46" s="14"/>
      <c r="J46" s="14"/>
      <c r="K46" s="4"/>
      <c r="L46" s="34"/>
      <c r="M46" s="32"/>
      <c r="N46" s="190"/>
      <c r="O46" s="68"/>
      <c r="P46" s="14"/>
      <c r="Q46" s="4"/>
      <c r="R46" s="34"/>
      <c r="T46" s="192"/>
      <c r="U46" s="28"/>
      <c r="V46" s="14"/>
      <c r="Y46" s="169"/>
      <c r="AA46" s="4"/>
    </row>
    <row r="47" spans="2:27" ht="12.75" customHeight="1">
      <c r="B47" s="14"/>
      <c r="C47" s="14"/>
      <c r="D47" s="4"/>
      <c r="E47" s="61" t="s">
        <v>112</v>
      </c>
      <c r="F47" s="32"/>
      <c r="G47" s="190">
        <v>794860</v>
      </c>
      <c r="H47" s="29"/>
      <c r="I47" s="14"/>
      <c r="J47" s="14"/>
      <c r="K47" s="4"/>
      <c r="L47" s="34"/>
      <c r="M47" s="32"/>
      <c r="N47" s="190"/>
      <c r="O47" s="68"/>
      <c r="P47" s="14"/>
      <c r="Q47" s="4"/>
      <c r="R47" s="34"/>
      <c r="S47" s="32"/>
      <c r="T47" s="192"/>
      <c r="U47" s="28"/>
      <c r="V47" s="14"/>
      <c r="Y47" s="169"/>
      <c r="AA47" s="4"/>
    </row>
    <row r="48" spans="2:27" ht="12.75" customHeight="1">
      <c r="B48" s="14"/>
      <c r="E48" s="34" t="s">
        <v>233</v>
      </c>
      <c r="G48" s="190">
        <v>180</v>
      </c>
      <c r="H48" s="29"/>
      <c r="I48" s="4"/>
      <c r="J48" s="14"/>
      <c r="K48" s="4"/>
      <c r="L48" s="34"/>
      <c r="M48" s="32"/>
      <c r="N48" s="190"/>
      <c r="O48" s="68"/>
      <c r="P48" s="14"/>
      <c r="Q48" s="4"/>
      <c r="R48" s="34"/>
      <c r="S48" s="32"/>
      <c r="T48" s="192"/>
      <c r="U48" s="28"/>
      <c r="V48" s="4"/>
      <c r="Y48" s="169"/>
      <c r="AA48" s="4"/>
    </row>
    <row r="49" spans="2:27" ht="12.75" customHeight="1">
      <c r="B49" s="14"/>
      <c r="C49" s="14"/>
      <c r="D49" s="4"/>
      <c r="E49" s="34" t="s">
        <v>79</v>
      </c>
      <c r="F49" s="32"/>
      <c r="G49" s="190">
        <v>144560</v>
      </c>
      <c r="H49" s="29"/>
      <c r="I49" s="4"/>
      <c r="J49" s="14"/>
      <c r="K49" s="4"/>
      <c r="L49" s="34"/>
      <c r="M49" s="32"/>
      <c r="N49" s="190"/>
      <c r="O49" s="216"/>
      <c r="P49" s="14"/>
      <c r="R49" s="34"/>
      <c r="T49" s="192"/>
      <c r="U49" s="28"/>
      <c r="V49" s="14"/>
      <c r="Y49" s="169"/>
      <c r="AA49" s="4"/>
    </row>
    <row r="50" spans="2:27" ht="12.75" customHeight="1">
      <c r="B50" s="14"/>
      <c r="C50" s="4"/>
      <c r="D50" s="4"/>
      <c r="E50" s="34" t="s">
        <v>102</v>
      </c>
      <c r="F50" s="32"/>
      <c r="G50" s="190">
        <v>3730</v>
      </c>
      <c r="H50" s="29"/>
      <c r="I50" s="4"/>
      <c r="J50" s="14"/>
      <c r="K50" s="4"/>
      <c r="L50" s="34"/>
      <c r="M50" s="32"/>
      <c r="N50" s="190"/>
      <c r="O50" s="216"/>
      <c r="P50" s="14"/>
      <c r="R50" s="34"/>
      <c r="S50" s="32"/>
      <c r="T50" s="164"/>
      <c r="U50" s="28"/>
      <c r="V50" s="14"/>
      <c r="Y50" s="169"/>
      <c r="AA50" s="4"/>
    </row>
    <row r="51" spans="3:27" ht="12.75" customHeight="1">
      <c r="C51" s="4"/>
      <c r="D51" s="4"/>
      <c r="E51" s="273" t="s">
        <v>174</v>
      </c>
      <c r="F51" s="32"/>
      <c r="G51" s="190">
        <v>5940</v>
      </c>
      <c r="H51" s="29"/>
      <c r="I51" s="4"/>
      <c r="J51" s="14"/>
      <c r="K51" s="4"/>
      <c r="L51" s="34"/>
      <c r="M51" s="32"/>
      <c r="N51" s="28"/>
      <c r="O51" s="216"/>
      <c r="P51" s="134"/>
      <c r="Q51" s="4"/>
      <c r="R51" s="34"/>
      <c r="S51" s="32"/>
      <c r="T51" s="192"/>
      <c r="U51" s="28"/>
      <c r="V51" s="14"/>
      <c r="W51" s="14"/>
      <c r="X51" s="4"/>
      <c r="Y51" s="34"/>
      <c r="Z51" s="32"/>
      <c r="AA51" s="28"/>
    </row>
    <row r="52" spans="2:27" ht="12.75" customHeight="1">
      <c r="B52" s="4"/>
      <c r="C52" s="4"/>
      <c r="D52" s="4"/>
      <c r="E52" s="273" t="s">
        <v>80</v>
      </c>
      <c r="F52" s="32"/>
      <c r="G52" s="190">
        <v>859600</v>
      </c>
      <c r="H52" s="68"/>
      <c r="I52" s="4"/>
      <c r="J52" s="4"/>
      <c r="K52" s="4"/>
      <c r="L52" s="273"/>
      <c r="M52" s="32"/>
      <c r="N52" s="28"/>
      <c r="O52" s="216"/>
      <c r="P52" s="163"/>
      <c r="R52" s="34"/>
      <c r="S52" s="32"/>
      <c r="T52" s="192"/>
      <c r="U52" s="28"/>
      <c r="V52" s="14"/>
      <c r="W52" s="119"/>
      <c r="X52" s="4"/>
      <c r="Y52" s="34"/>
      <c r="Z52" s="32"/>
      <c r="AA52" s="28"/>
    </row>
    <row r="53" spans="2:27" ht="12.75" customHeight="1">
      <c r="B53" s="4"/>
      <c r="C53" s="4"/>
      <c r="D53" s="4"/>
      <c r="E53" s="34" t="s">
        <v>281</v>
      </c>
      <c r="F53" s="32"/>
      <c r="G53" s="190">
        <v>161620</v>
      </c>
      <c r="H53" s="68"/>
      <c r="I53" s="4"/>
      <c r="J53" s="14"/>
      <c r="K53" s="4"/>
      <c r="L53" s="230"/>
      <c r="M53" s="32"/>
      <c r="N53" s="28"/>
      <c r="O53" s="216"/>
      <c r="R53" s="34"/>
      <c r="S53" s="32"/>
      <c r="T53" s="192"/>
      <c r="U53" s="28"/>
      <c r="V53" s="14"/>
      <c r="W53" s="119"/>
      <c r="X53" s="4"/>
      <c r="Y53" s="34"/>
      <c r="Z53" s="32"/>
      <c r="AA53" s="28"/>
    </row>
    <row r="54" spans="2:27" ht="12.75" customHeight="1">
      <c r="B54" s="4"/>
      <c r="C54" s="4"/>
      <c r="D54" s="4"/>
      <c r="E54" s="169" t="s">
        <v>215</v>
      </c>
      <c r="F54" s="32"/>
      <c r="G54" s="190">
        <v>80</v>
      </c>
      <c r="H54" s="68"/>
      <c r="I54" s="4"/>
      <c r="J54" s="4"/>
      <c r="K54" s="4"/>
      <c r="L54" s="273"/>
      <c r="M54" s="32"/>
      <c r="N54" s="28"/>
      <c r="O54" s="216"/>
      <c r="P54" s="134"/>
      <c r="Q54" s="4"/>
      <c r="R54" s="34"/>
      <c r="S54" s="32"/>
      <c r="T54" s="192"/>
      <c r="U54" s="28"/>
      <c r="V54" s="14"/>
      <c r="W54" s="155"/>
      <c r="X54" s="4"/>
      <c r="Y54" s="34"/>
      <c r="Z54" s="32"/>
      <c r="AA54" s="28"/>
    </row>
    <row r="55" spans="2:27" ht="12.75" customHeight="1">
      <c r="B55" s="4"/>
      <c r="C55" s="4"/>
      <c r="D55" s="4"/>
      <c r="E55" s="34" t="s">
        <v>243</v>
      </c>
      <c r="F55" s="32"/>
      <c r="G55" s="190">
        <v>1170</v>
      </c>
      <c r="H55" s="68"/>
      <c r="I55" s="4"/>
      <c r="J55" s="4"/>
      <c r="K55" s="4"/>
      <c r="L55" s="61"/>
      <c r="M55" s="32"/>
      <c r="N55" s="28"/>
      <c r="O55" s="216"/>
      <c r="P55" s="14"/>
      <c r="Q55" s="4"/>
      <c r="R55" s="34"/>
      <c r="S55" s="32"/>
      <c r="T55" s="192"/>
      <c r="U55" s="28"/>
      <c r="V55" s="14"/>
      <c r="W55" s="155"/>
      <c r="X55" s="4"/>
      <c r="Y55" s="34"/>
      <c r="Z55" s="32"/>
      <c r="AA55" s="28"/>
    </row>
    <row r="56" spans="2:27" ht="12.75" customHeight="1">
      <c r="B56" s="4"/>
      <c r="C56" s="14"/>
      <c r="D56" s="4"/>
      <c r="E56" s="61" t="s">
        <v>213</v>
      </c>
      <c r="F56" s="32"/>
      <c r="G56" s="190">
        <v>100</v>
      </c>
      <c r="H56" s="68"/>
      <c r="I56" s="4"/>
      <c r="J56" s="14"/>
      <c r="K56" s="4"/>
      <c r="L56" s="34"/>
      <c r="M56" s="32"/>
      <c r="N56" s="28"/>
      <c r="O56" s="216"/>
      <c r="P56" s="14"/>
      <c r="Q56" s="4"/>
      <c r="R56" s="34"/>
      <c r="S56" s="32"/>
      <c r="T56" s="192"/>
      <c r="U56" s="28"/>
      <c r="V56" s="14"/>
      <c r="W56" s="14"/>
      <c r="X56" s="4"/>
      <c r="Y56" s="34"/>
      <c r="Z56" s="32"/>
      <c r="AA56" s="28"/>
    </row>
    <row r="57" spans="2:27" ht="6.75" customHeight="1">
      <c r="B57" s="14"/>
      <c r="C57" s="6"/>
      <c r="D57" s="6"/>
      <c r="E57" s="41"/>
      <c r="F57" s="42"/>
      <c r="G57" s="171"/>
      <c r="H57" s="39"/>
      <c r="I57" s="6"/>
      <c r="J57" s="14"/>
      <c r="K57" s="4"/>
      <c r="L57" s="41"/>
      <c r="M57" s="32"/>
      <c r="N57" s="28"/>
      <c r="O57" s="217"/>
      <c r="P57" s="6"/>
      <c r="Q57" s="6"/>
      <c r="R57" s="67"/>
      <c r="S57" s="42"/>
      <c r="T57" s="171"/>
      <c r="U57" s="60"/>
      <c r="V57" s="14"/>
      <c r="W57" s="14"/>
      <c r="X57" s="4"/>
      <c r="Y57" s="41"/>
      <c r="Z57" s="32"/>
      <c r="AA57" s="60"/>
    </row>
    <row r="58" spans="2:27" ht="15" customHeight="1">
      <c r="B58" s="14"/>
      <c r="C58" s="1" t="s">
        <v>9</v>
      </c>
      <c r="D58" s="4"/>
      <c r="E58" s="32"/>
      <c r="F58" s="32"/>
      <c r="G58" s="28"/>
      <c r="J58" s="3"/>
      <c r="K58" s="3"/>
      <c r="L58" s="64"/>
      <c r="M58" s="3"/>
      <c r="N58" s="47"/>
      <c r="O58" s="14"/>
      <c r="U58" s="4"/>
      <c r="V58" s="3"/>
      <c r="W58" s="3"/>
      <c r="X58" s="3"/>
      <c r="Y58" s="64"/>
      <c r="Z58" s="3"/>
      <c r="AA58" s="47"/>
    </row>
    <row r="59" spans="2:27" ht="12" customHeight="1">
      <c r="B59" s="14"/>
      <c r="J59" s="4"/>
      <c r="K59" s="4"/>
      <c r="L59" s="336"/>
      <c r="M59" s="4"/>
      <c r="N59" s="338"/>
      <c r="O59" s="14"/>
      <c r="U59" s="4"/>
      <c r="V59" s="4"/>
      <c r="W59" s="4"/>
      <c r="X59" s="4"/>
      <c r="Y59" s="336"/>
      <c r="Z59" s="4"/>
      <c r="AA59" s="338"/>
    </row>
    <row r="60" spans="10:27" ht="12" customHeight="1">
      <c r="J60" s="4"/>
      <c r="K60" s="4"/>
      <c r="L60" s="337"/>
      <c r="M60" s="32"/>
      <c r="N60" s="337"/>
      <c r="O60" s="4"/>
      <c r="U60" s="28"/>
      <c r="V60" s="4"/>
      <c r="W60" s="4"/>
      <c r="X60" s="4"/>
      <c r="Y60" s="337"/>
      <c r="Z60" s="32"/>
      <c r="AA60" s="337"/>
    </row>
    <row r="61" spans="10:27" ht="12" customHeight="1">
      <c r="J61" s="4"/>
      <c r="K61" s="4"/>
      <c r="L61" s="35"/>
      <c r="M61" s="4"/>
      <c r="N61" s="28"/>
      <c r="O61" s="4"/>
      <c r="U61" s="28"/>
      <c r="V61" s="4"/>
      <c r="W61" s="4"/>
      <c r="X61" s="4"/>
      <c r="Y61" s="35"/>
      <c r="Z61" s="4"/>
      <c r="AA61" s="28"/>
    </row>
    <row r="62" spans="10:27" ht="12" customHeight="1">
      <c r="J62" s="4"/>
      <c r="K62" s="4"/>
      <c r="L62" s="4"/>
      <c r="M62" s="4"/>
      <c r="N62" s="28"/>
      <c r="O62" s="4"/>
      <c r="V62" s="4"/>
      <c r="W62" s="4"/>
      <c r="X62" s="4"/>
      <c r="Y62" s="4"/>
      <c r="Z62" s="4"/>
      <c r="AA62" s="28"/>
    </row>
    <row r="63" ht="12" customHeight="1">
      <c r="O63" s="4"/>
    </row>
    <row r="64" spans="12:19" ht="12" customHeight="1">
      <c r="L64" s="324"/>
      <c r="M64" s="324"/>
      <c r="N64" s="324"/>
      <c r="O64" s="324"/>
      <c r="P64" s="324"/>
      <c r="Q64" s="324"/>
      <c r="R64" s="324"/>
      <c r="S64" s="333"/>
    </row>
    <row r="65" ht="12" customHeight="1">
      <c r="O65" s="4"/>
    </row>
    <row r="66" ht="12" customHeight="1">
      <c r="O66" s="4"/>
    </row>
    <row r="67" ht="12" customHeight="1">
      <c r="O67" s="14"/>
    </row>
    <row r="68" ht="12" customHeight="1">
      <c r="O68" s="14"/>
    </row>
    <row r="69" ht="12" customHeight="1">
      <c r="O69" s="1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spans="16:20" ht="12" customHeight="1">
      <c r="P77" s="14"/>
      <c r="Q77" s="4"/>
      <c r="R77" s="210"/>
      <c r="S77" s="32"/>
      <c r="T77" s="4"/>
    </row>
    <row r="78" spans="16:20" ht="12" customHeight="1">
      <c r="P78" s="14"/>
      <c r="Q78" s="4"/>
      <c r="R78" s="210"/>
      <c r="S78" s="32"/>
      <c r="T78" s="4"/>
    </row>
    <row r="79" spans="16:20" ht="12" customHeight="1">
      <c r="P79" s="14"/>
      <c r="Q79" s="4"/>
      <c r="R79" s="210"/>
      <c r="S79" s="32"/>
      <c r="T79" s="28"/>
    </row>
    <row r="80" spans="16:20" ht="12" customHeight="1">
      <c r="P80" s="14"/>
      <c r="Q80" s="4"/>
      <c r="R80" s="210"/>
      <c r="S80" s="32"/>
      <c r="T80" s="28"/>
    </row>
    <row r="81" ht="12" customHeight="1"/>
    <row r="82" ht="11.25" customHeight="1"/>
    <row r="83" ht="11.25" customHeight="1"/>
  </sheetData>
  <sheetProtection/>
  <mergeCells count="15">
    <mergeCell ref="Y59:Y60"/>
    <mergeCell ref="AA59:AA60"/>
    <mergeCell ref="L64:S64"/>
    <mergeCell ref="B5:C5"/>
    <mergeCell ref="I5:J5"/>
    <mergeCell ref="O5:P5"/>
    <mergeCell ref="V5:W5"/>
    <mergeCell ref="L59:L60"/>
    <mergeCell ref="N59:N60"/>
    <mergeCell ref="J2:P2"/>
    <mergeCell ref="R2:X2"/>
    <mergeCell ref="B4:C4"/>
    <mergeCell ref="I4:J4"/>
    <mergeCell ref="O4:P4"/>
    <mergeCell ref="V4:W4"/>
  </mergeCells>
  <printOptions horizontalCentered="1"/>
  <pageMargins left="0.19680555164813995" right="0.19680555164813995" top="0.3936111032962799" bottom="0.19680555164813995" header="0.511805534362793" footer="0.511805534362793"/>
  <pageSetup fitToWidth="2" horizontalDpi="600" verticalDpi="60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50"/>
  </sheetPr>
  <dimension ref="B2:AP63"/>
  <sheetViews>
    <sheetView showGridLines="0" defaultGridColor="0" view="pageBreakPreview" zoomScale="60" colorId="22" workbookViewId="0" topLeftCell="A1">
      <selection activeCell="A1" sqref="A1"/>
    </sheetView>
  </sheetViews>
  <sheetFormatPr defaultColWidth="8.796875" defaultRowHeight="13.5" customHeight="1"/>
  <cols>
    <col min="1" max="1" width="5" style="75" customWidth="1"/>
    <col min="2" max="2" width="15.09765625" style="75" customWidth="1"/>
    <col min="3" max="3" width="0.59375" style="75" customWidth="1"/>
    <col min="4" max="4" width="6.3984375" style="75" customWidth="1"/>
    <col min="5" max="5" width="1.69921875" style="75" customWidth="1"/>
    <col min="6" max="6" width="8.69921875" style="75" customWidth="1"/>
    <col min="7" max="7" width="10.59765625" style="75" customWidth="1"/>
    <col min="8" max="8" width="0.59375" style="75" customWidth="1"/>
    <col min="9" max="9" width="15.09765625" style="75" customWidth="1"/>
    <col min="10" max="10" width="0.59375" style="75" customWidth="1"/>
    <col min="11" max="11" width="6.3984375" style="75" customWidth="1"/>
    <col min="12" max="12" width="1.69921875" style="75" customWidth="1"/>
    <col min="13" max="13" width="8.8984375" style="75" customWidth="1"/>
    <col min="14" max="14" width="10.59765625" style="75" customWidth="1"/>
    <col min="15" max="15" width="15.09765625" style="75" customWidth="1"/>
    <col min="16" max="16" width="0.59375" style="75" customWidth="1"/>
    <col min="17" max="17" width="6.3984375" style="75" customWidth="1"/>
    <col min="18" max="18" width="1.69921875" style="75" customWidth="1"/>
    <col min="19" max="19" width="8.8984375" style="75" customWidth="1"/>
    <col min="20" max="20" width="10.59765625" style="75" customWidth="1"/>
    <col min="21" max="21" width="0.59375" style="75" customWidth="1"/>
    <col min="22" max="22" width="15.09765625" style="75" customWidth="1"/>
    <col min="23" max="23" width="0.59375" style="75" customWidth="1"/>
    <col min="24" max="24" width="6.3984375" style="75" customWidth="1"/>
    <col min="25" max="25" width="1.69921875" style="75" customWidth="1"/>
    <col min="26" max="26" width="8.8984375" style="75" customWidth="1"/>
    <col min="27" max="27" width="10.59765625" style="75" customWidth="1"/>
    <col min="28" max="28" width="4.5" style="75" customWidth="1"/>
    <col min="29" max="29" width="13.69921875" style="75" customWidth="1"/>
    <col min="30" max="30" width="0.59375" style="75" customWidth="1"/>
    <col min="31" max="31" width="6.3984375" style="75" customWidth="1"/>
    <col min="32" max="32" width="1.69921875" style="75" customWidth="1"/>
    <col min="33" max="33" width="8.8984375" style="75" customWidth="1"/>
    <col min="34" max="34" width="9.8984375" style="75" customWidth="1"/>
    <col min="35" max="35" width="0.59375" style="75" customWidth="1"/>
    <col min="36" max="36" width="13.3984375" style="75" customWidth="1"/>
    <col min="37" max="37" width="0.59375" style="75" customWidth="1"/>
    <col min="38" max="38" width="6.3984375" style="75" customWidth="1"/>
    <col min="39" max="39" width="1.69921875" style="75" customWidth="1"/>
    <col min="40" max="40" width="8.8984375" style="75" customWidth="1"/>
    <col min="41" max="41" width="9.8984375" style="75" customWidth="1"/>
    <col min="42" max="256" width="9" style="75" customWidth="1"/>
  </cols>
  <sheetData>
    <row r="2" spans="2:27" ht="18" customHeight="1">
      <c r="B2" s="74"/>
      <c r="C2" s="74"/>
      <c r="F2" s="214"/>
      <c r="G2" s="214"/>
      <c r="H2" s="214"/>
      <c r="I2" s="151" t="s">
        <v>369</v>
      </c>
      <c r="J2" s="214"/>
      <c r="K2" s="324" t="s">
        <v>13</v>
      </c>
      <c r="L2" s="324"/>
      <c r="M2" s="324"/>
      <c r="N2" s="324"/>
      <c r="O2" s="324"/>
      <c r="P2" s="324"/>
      <c r="Q2" s="324"/>
      <c r="R2" s="70"/>
      <c r="S2" s="71"/>
      <c r="T2" s="72"/>
      <c r="U2" s="72"/>
      <c r="V2" s="71"/>
      <c r="W2" s="71"/>
      <c r="X2" s="71"/>
      <c r="Y2" s="70"/>
      <c r="Z2" s="71"/>
      <c r="AA2" s="72"/>
    </row>
    <row r="3" spans="2:27" ht="18" customHeight="1">
      <c r="B3" s="344" t="s">
        <v>29</v>
      </c>
      <c r="C3" s="344"/>
      <c r="D3" s="344"/>
      <c r="E3" s="344"/>
      <c r="N3" s="242" t="s">
        <v>236</v>
      </c>
      <c r="O3" s="76" t="s">
        <v>31</v>
      </c>
      <c r="P3" s="77"/>
      <c r="Q3" s="77"/>
      <c r="R3" s="78"/>
      <c r="S3" s="77"/>
      <c r="T3" s="79"/>
      <c r="U3" s="79"/>
      <c r="V3" s="77"/>
      <c r="W3" s="77"/>
      <c r="X3" s="77"/>
      <c r="Y3" s="78"/>
      <c r="Z3" s="77"/>
      <c r="AA3" s="80" t="s">
        <v>236</v>
      </c>
    </row>
    <row r="4" spans="2:41" s="86" customFormat="1" ht="17.25" customHeight="1">
      <c r="B4" s="81" t="s">
        <v>294</v>
      </c>
      <c r="C4" s="81"/>
      <c r="D4" s="323" t="s">
        <v>256</v>
      </c>
      <c r="E4" s="314"/>
      <c r="F4" s="315"/>
      <c r="G4" s="84" t="s">
        <v>347</v>
      </c>
      <c r="H4" s="85"/>
      <c r="I4" s="81" t="s">
        <v>294</v>
      </c>
      <c r="J4" s="83"/>
      <c r="K4" s="323" t="s">
        <v>256</v>
      </c>
      <c r="L4" s="314"/>
      <c r="M4" s="315"/>
      <c r="N4" s="82" t="s">
        <v>347</v>
      </c>
      <c r="O4" s="85" t="s">
        <v>294</v>
      </c>
      <c r="P4" s="81"/>
      <c r="Q4" s="323" t="s">
        <v>256</v>
      </c>
      <c r="R4" s="314"/>
      <c r="S4" s="315"/>
      <c r="T4" s="84" t="s">
        <v>347</v>
      </c>
      <c r="U4" s="85"/>
      <c r="V4" s="81" t="s">
        <v>294</v>
      </c>
      <c r="W4" s="83"/>
      <c r="X4" s="323" t="s">
        <v>256</v>
      </c>
      <c r="Y4" s="314"/>
      <c r="Z4" s="315"/>
      <c r="AA4" s="82" t="s">
        <v>347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2:27" s="145" customFormat="1" ht="15.75" customHeight="1">
      <c r="B5" s="139" t="s">
        <v>268</v>
      </c>
      <c r="C5" s="140"/>
      <c r="D5" s="176"/>
      <c r="E5" s="177"/>
      <c r="F5" s="147"/>
      <c r="G5" s="160">
        <f>SUM(G7,G11,G15,G19,G26,G29,G43,G37,G51,G39,G49,N7,N17)</f>
        <v>701067</v>
      </c>
      <c r="H5" s="146"/>
      <c r="I5" s="147"/>
      <c r="J5" s="148"/>
      <c r="K5" s="140"/>
      <c r="L5" s="142"/>
      <c r="M5" s="140"/>
      <c r="N5" s="144"/>
      <c r="O5" s="218" t="s">
        <v>268</v>
      </c>
      <c r="P5" s="140"/>
      <c r="Q5" s="176"/>
      <c r="R5" s="142"/>
      <c r="S5" s="140"/>
      <c r="T5" s="143">
        <f>SUM(T7,T9,T19,T17,T29,AA17,T31,T33,T35,AA7,AA26,AA24,AA30,AA28)</f>
        <v>671336</v>
      </c>
      <c r="U5" s="146"/>
      <c r="V5" s="147"/>
      <c r="W5" s="148"/>
      <c r="X5" s="141"/>
      <c r="Y5" s="142"/>
      <c r="Z5" s="140"/>
      <c r="AA5" s="149"/>
    </row>
    <row r="6" spans="2:27" ht="9.75" customHeight="1">
      <c r="B6" s="71"/>
      <c r="C6" s="71"/>
      <c r="D6" s="69"/>
      <c r="E6" s="70"/>
      <c r="F6" s="71"/>
      <c r="G6" s="72"/>
      <c r="H6" s="73"/>
      <c r="I6" s="71"/>
      <c r="J6" s="87"/>
      <c r="K6" s="71"/>
      <c r="L6" s="70"/>
      <c r="M6" s="71"/>
      <c r="N6" s="72"/>
      <c r="O6" s="219"/>
      <c r="P6" s="71"/>
      <c r="Q6" s="69"/>
      <c r="R6" s="70"/>
      <c r="S6" s="71"/>
      <c r="T6" s="88"/>
      <c r="U6" s="73"/>
      <c r="V6" s="71"/>
      <c r="W6" s="71"/>
      <c r="X6" s="69"/>
      <c r="Y6" s="70"/>
      <c r="Z6" s="71"/>
      <c r="AA6" s="72"/>
    </row>
    <row r="7" spans="2:28" ht="12.75" customHeight="1">
      <c r="B7" s="71" t="s">
        <v>129</v>
      </c>
      <c r="C7" s="71"/>
      <c r="D7" s="69"/>
      <c r="E7" s="70"/>
      <c r="F7" s="71"/>
      <c r="G7" s="72">
        <f>SUM(G8:G9)</f>
        <v>232030</v>
      </c>
      <c r="H7" s="73"/>
      <c r="I7" s="71" t="s">
        <v>151</v>
      </c>
      <c r="J7" s="71"/>
      <c r="K7" s="69"/>
      <c r="L7" s="70"/>
      <c r="M7" s="71"/>
      <c r="N7" s="72">
        <f>SUM(N8:N13)</f>
        <v>42442</v>
      </c>
      <c r="O7" s="219" t="s">
        <v>286</v>
      </c>
      <c r="P7" s="71"/>
      <c r="Q7" s="69" t="s">
        <v>297</v>
      </c>
      <c r="R7" s="70"/>
      <c r="S7" s="71" t="s">
        <v>247</v>
      </c>
      <c r="T7" s="72">
        <v>8</v>
      </c>
      <c r="U7" s="73"/>
      <c r="V7" s="71" t="s">
        <v>153</v>
      </c>
      <c r="W7" s="70"/>
      <c r="X7" s="69"/>
      <c r="Y7" s="70"/>
      <c r="Z7" s="71"/>
      <c r="AA7" s="72">
        <f>SUM(AA8:AA15)</f>
        <v>31429</v>
      </c>
      <c r="AB7" s="70"/>
    </row>
    <row r="8" spans="2:28" ht="12.75" customHeight="1">
      <c r="B8" s="71"/>
      <c r="C8" s="71"/>
      <c r="D8" s="69" t="s">
        <v>344</v>
      </c>
      <c r="E8" s="70"/>
      <c r="F8" s="71" t="s">
        <v>324</v>
      </c>
      <c r="G8" s="72">
        <v>223180</v>
      </c>
      <c r="H8" s="73"/>
      <c r="I8" s="71"/>
      <c r="J8" s="71"/>
      <c r="K8" s="69" t="s">
        <v>354</v>
      </c>
      <c r="L8" s="70"/>
      <c r="M8" s="71" t="s">
        <v>344</v>
      </c>
      <c r="N8" s="72">
        <v>600</v>
      </c>
      <c r="O8" s="219"/>
      <c r="P8" s="71"/>
      <c r="Q8" s="69"/>
      <c r="R8" s="70"/>
      <c r="S8" s="71"/>
      <c r="T8" s="72"/>
      <c r="U8" s="73"/>
      <c r="V8" s="71"/>
      <c r="W8" s="71"/>
      <c r="X8" s="69" t="s">
        <v>361</v>
      </c>
      <c r="Y8" s="70"/>
      <c r="Z8" s="71" t="s">
        <v>328</v>
      </c>
      <c r="AA8" s="72">
        <v>4824</v>
      </c>
      <c r="AB8" s="70"/>
    </row>
    <row r="9" spans="2:27" ht="12.75" customHeight="1">
      <c r="B9" s="71"/>
      <c r="C9" s="71"/>
      <c r="D9" s="69"/>
      <c r="E9" s="70" t="s">
        <v>207</v>
      </c>
      <c r="F9" s="71" t="s">
        <v>207</v>
      </c>
      <c r="G9" s="72">
        <v>8850</v>
      </c>
      <c r="H9" s="73"/>
      <c r="I9" s="222"/>
      <c r="K9" s="69" t="s">
        <v>300</v>
      </c>
      <c r="L9" s="70"/>
      <c r="M9" s="71" t="s">
        <v>395</v>
      </c>
      <c r="N9" s="72">
        <v>8020</v>
      </c>
      <c r="O9" s="219" t="s">
        <v>129</v>
      </c>
      <c r="P9" s="71"/>
      <c r="Q9" s="69"/>
      <c r="R9" s="70"/>
      <c r="S9" s="71"/>
      <c r="T9" s="72">
        <f>SUM(T10:T15)</f>
        <v>442477</v>
      </c>
      <c r="U9" s="73"/>
      <c r="V9" s="71"/>
      <c r="W9" s="71"/>
      <c r="X9" s="69" t="s">
        <v>327</v>
      </c>
      <c r="Y9" s="70"/>
      <c r="Z9" s="71" t="s">
        <v>340</v>
      </c>
      <c r="AA9" s="72">
        <v>2189</v>
      </c>
    </row>
    <row r="10" spans="2:27" ht="12.75" customHeight="1">
      <c r="B10" s="71"/>
      <c r="C10" s="71"/>
      <c r="D10" s="69"/>
      <c r="E10" s="70"/>
      <c r="F10" s="71"/>
      <c r="G10" s="72"/>
      <c r="H10" s="73"/>
      <c r="I10" s="71"/>
      <c r="J10" s="71"/>
      <c r="K10" s="69" t="s">
        <v>312</v>
      </c>
      <c r="L10" s="70"/>
      <c r="M10" s="71" t="s">
        <v>383</v>
      </c>
      <c r="N10" s="72">
        <v>660</v>
      </c>
      <c r="O10" s="219"/>
      <c r="P10" s="71"/>
      <c r="Q10" s="69" t="s">
        <v>354</v>
      </c>
      <c r="R10" s="70"/>
      <c r="S10" s="71" t="s">
        <v>250</v>
      </c>
      <c r="T10" s="72">
        <v>4600</v>
      </c>
      <c r="U10" s="73"/>
      <c r="V10" s="71"/>
      <c r="W10" s="71"/>
      <c r="X10" s="69" t="s">
        <v>405</v>
      </c>
      <c r="Y10" s="70"/>
      <c r="Z10" s="71" t="s">
        <v>396</v>
      </c>
      <c r="AA10" s="72">
        <v>804</v>
      </c>
    </row>
    <row r="11" spans="2:27" ht="12.75" customHeight="1">
      <c r="B11" s="71" t="s">
        <v>121</v>
      </c>
      <c r="C11" s="71"/>
      <c r="D11" s="69"/>
      <c r="E11" s="70"/>
      <c r="F11" s="71"/>
      <c r="G11" s="72">
        <f>SUM(G12:G13)</f>
        <v>203400</v>
      </c>
      <c r="H11" s="73"/>
      <c r="I11" s="90"/>
      <c r="J11" s="71"/>
      <c r="K11" s="69" t="s">
        <v>297</v>
      </c>
      <c r="L11" s="70"/>
      <c r="M11" s="71" t="s">
        <v>388</v>
      </c>
      <c r="N11" s="72">
        <v>17002</v>
      </c>
      <c r="O11" s="219"/>
      <c r="P11" s="71"/>
      <c r="Q11" s="69" t="s">
        <v>297</v>
      </c>
      <c r="R11" s="70"/>
      <c r="S11" s="71" t="s">
        <v>247</v>
      </c>
      <c r="T11" s="72">
        <v>1000</v>
      </c>
      <c r="U11" s="73"/>
      <c r="V11" s="71"/>
      <c r="W11" s="71"/>
      <c r="X11" s="69" t="s">
        <v>300</v>
      </c>
      <c r="Y11" s="70"/>
      <c r="Z11" s="71" t="s">
        <v>290</v>
      </c>
      <c r="AA11" s="72">
        <v>4824</v>
      </c>
    </row>
    <row r="12" spans="2:27" ht="12.75" customHeight="1">
      <c r="B12" s="71"/>
      <c r="C12" s="71"/>
      <c r="D12" s="69" t="s">
        <v>312</v>
      </c>
      <c r="E12" s="70"/>
      <c r="F12" s="71" t="s">
        <v>312</v>
      </c>
      <c r="G12" s="72">
        <v>203400</v>
      </c>
      <c r="H12" s="73"/>
      <c r="I12" s="71"/>
      <c r="J12" s="71"/>
      <c r="K12" s="69" t="s">
        <v>401</v>
      </c>
      <c r="L12" s="70"/>
      <c r="M12" s="71" t="s">
        <v>401</v>
      </c>
      <c r="N12" s="195">
        <v>16160</v>
      </c>
      <c r="O12" s="71"/>
      <c r="P12" s="70"/>
      <c r="Q12" s="69" t="s">
        <v>400</v>
      </c>
      <c r="R12" s="70"/>
      <c r="S12" s="71" t="s">
        <v>402</v>
      </c>
      <c r="T12" s="72">
        <v>3200</v>
      </c>
      <c r="U12" s="73"/>
      <c r="V12" s="71"/>
      <c r="W12" s="71"/>
      <c r="X12" s="69" t="s">
        <v>398</v>
      </c>
      <c r="Y12" s="70"/>
      <c r="Z12" s="71" t="s">
        <v>393</v>
      </c>
      <c r="AA12" s="72">
        <v>2246</v>
      </c>
    </row>
    <row r="13" spans="2:28" ht="12.75" customHeight="1">
      <c r="B13" s="71"/>
      <c r="C13" s="71"/>
      <c r="D13" s="69"/>
      <c r="E13" s="70"/>
      <c r="F13" s="71"/>
      <c r="G13" s="72"/>
      <c r="H13" s="73"/>
      <c r="I13" s="71"/>
      <c r="J13" s="71"/>
      <c r="K13" s="69"/>
      <c r="L13" s="70"/>
      <c r="M13" s="71"/>
      <c r="N13" s="72"/>
      <c r="O13" s="89"/>
      <c r="P13" s="70"/>
      <c r="Q13" s="69" t="s">
        <v>306</v>
      </c>
      <c r="R13" s="70"/>
      <c r="S13" s="71" t="s">
        <v>330</v>
      </c>
      <c r="T13" s="72">
        <v>49900</v>
      </c>
      <c r="U13" s="73"/>
      <c r="V13" s="71"/>
      <c r="W13" s="71"/>
      <c r="X13" s="69" t="s">
        <v>297</v>
      </c>
      <c r="Y13" s="70"/>
      <c r="Z13" s="71" t="s">
        <v>140</v>
      </c>
      <c r="AA13" s="72">
        <v>13497</v>
      </c>
      <c r="AB13" s="70"/>
    </row>
    <row r="14" spans="2:28" ht="12.75" customHeight="1">
      <c r="B14" s="71"/>
      <c r="C14" s="71"/>
      <c r="D14" s="69"/>
      <c r="E14" s="70"/>
      <c r="F14" s="71"/>
      <c r="G14" s="72"/>
      <c r="H14" s="73"/>
      <c r="I14" s="71"/>
      <c r="J14" s="71"/>
      <c r="K14" s="69"/>
      <c r="L14" s="70"/>
      <c r="M14" s="71"/>
      <c r="N14" s="72"/>
      <c r="O14" s="89"/>
      <c r="Q14" s="69" t="s">
        <v>401</v>
      </c>
      <c r="R14" s="70"/>
      <c r="S14" s="71" t="s">
        <v>390</v>
      </c>
      <c r="T14" s="72">
        <v>40077</v>
      </c>
      <c r="U14" s="73"/>
      <c r="V14" s="71"/>
      <c r="W14" s="71"/>
      <c r="X14" s="69" t="s">
        <v>386</v>
      </c>
      <c r="Y14" s="70"/>
      <c r="Z14" s="71" t="s">
        <v>392</v>
      </c>
      <c r="AA14" s="72">
        <v>2456</v>
      </c>
      <c r="AB14" s="70"/>
    </row>
    <row r="15" spans="2:28" ht="12.75" customHeight="1">
      <c r="B15" s="71" t="s">
        <v>132</v>
      </c>
      <c r="C15" s="71"/>
      <c r="D15" s="69"/>
      <c r="E15" s="70"/>
      <c r="F15" s="71"/>
      <c r="G15" s="72">
        <f>SUM(G16:G17)</f>
        <v>159297</v>
      </c>
      <c r="H15" s="73"/>
      <c r="I15" s="224"/>
      <c r="K15" s="69"/>
      <c r="L15" s="222"/>
      <c r="M15" s="222"/>
      <c r="N15" s="72"/>
      <c r="O15" s="219"/>
      <c r="P15" s="71"/>
      <c r="Q15" s="69"/>
      <c r="R15" s="70"/>
      <c r="S15" s="71" t="s">
        <v>207</v>
      </c>
      <c r="T15" s="72">
        <v>343700</v>
      </c>
      <c r="U15" s="73"/>
      <c r="V15" s="71"/>
      <c r="W15" s="71"/>
      <c r="X15" s="69" t="s">
        <v>401</v>
      </c>
      <c r="Y15" s="70"/>
      <c r="Z15" s="71" t="s">
        <v>391</v>
      </c>
      <c r="AA15" s="72">
        <v>589</v>
      </c>
      <c r="AB15" s="70"/>
    </row>
    <row r="16" spans="2:28" ht="12.75" customHeight="1">
      <c r="B16" s="71"/>
      <c r="C16" s="71"/>
      <c r="D16" s="69" t="s">
        <v>300</v>
      </c>
      <c r="E16" s="70"/>
      <c r="F16" s="71" t="s">
        <v>290</v>
      </c>
      <c r="G16" s="72">
        <v>151272</v>
      </c>
      <c r="H16" s="73"/>
      <c r="I16" s="71"/>
      <c r="J16" s="71"/>
      <c r="K16" s="69"/>
      <c r="L16" s="70"/>
      <c r="M16" s="71"/>
      <c r="N16" s="72"/>
      <c r="O16" s="219"/>
      <c r="P16" s="71"/>
      <c r="Q16" s="69"/>
      <c r="R16" s="70"/>
      <c r="S16" s="71"/>
      <c r="T16" s="72"/>
      <c r="U16" s="73"/>
      <c r="V16" s="71"/>
      <c r="W16" s="71"/>
      <c r="X16" s="69"/>
      <c r="Y16" s="70"/>
      <c r="Z16" s="71"/>
      <c r="AA16" s="72"/>
      <c r="AB16" s="70"/>
    </row>
    <row r="17" spans="2:28" ht="12.75" customHeight="1">
      <c r="B17" s="71"/>
      <c r="C17" s="71"/>
      <c r="D17" s="69" t="s">
        <v>306</v>
      </c>
      <c r="E17" s="70"/>
      <c r="F17" s="71" t="s">
        <v>357</v>
      </c>
      <c r="G17" s="72">
        <v>8025</v>
      </c>
      <c r="H17" s="73"/>
      <c r="I17" s="71" t="s">
        <v>176</v>
      </c>
      <c r="J17" s="71"/>
      <c r="K17" s="69" t="s">
        <v>297</v>
      </c>
      <c r="L17" s="70"/>
      <c r="M17" s="71" t="s">
        <v>247</v>
      </c>
      <c r="N17" s="72">
        <v>167</v>
      </c>
      <c r="O17" s="219" t="s">
        <v>380</v>
      </c>
      <c r="P17" s="71"/>
      <c r="Q17" s="69" t="s">
        <v>297</v>
      </c>
      <c r="R17" s="70"/>
      <c r="S17" s="71" t="s">
        <v>140</v>
      </c>
      <c r="T17" s="72">
        <v>115</v>
      </c>
      <c r="U17" s="89"/>
      <c r="V17" s="71" t="s">
        <v>342</v>
      </c>
      <c r="W17" s="71"/>
      <c r="X17" s="69"/>
      <c r="Y17" s="70"/>
      <c r="Z17" s="71"/>
      <c r="AA17" s="72">
        <f>SUM(AA18:AA21)</f>
        <v>17082</v>
      </c>
      <c r="AB17" s="70"/>
    </row>
    <row r="18" spans="2:28" ht="12.75" customHeight="1">
      <c r="B18" s="71"/>
      <c r="C18" s="71"/>
      <c r="D18" s="69"/>
      <c r="E18" s="70"/>
      <c r="F18" s="71"/>
      <c r="G18" s="72"/>
      <c r="H18" s="73"/>
      <c r="I18" s="222"/>
      <c r="K18" s="69"/>
      <c r="L18" s="222"/>
      <c r="M18" s="222"/>
      <c r="N18" s="72"/>
      <c r="O18" s="219"/>
      <c r="P18" s="71"/>
      <c r="Q18" s="69"/>
      <c r="R18" s="70"/>
      <c r="S18" s="71"/>
      <c r="T18" s="72"/>
      <c r="U18" s="89"/>
      <c r="V18" s="71"/>
      <c r="W18" s="71"/>
      <c r="X18" s="69" t="s">
        <v>361</v>
      </c>
      <c r="Y18" s="70"/>
      <c r="Z18" s="71" t="s">
        <v>328</v>
      </c>
      <c r="AA18" s="72">
        <v>1649</v>
      </c>
      <c r="AB18" s="70"/>
    </row>
    <row r="19" spans="2:28" ht="12.75" customHeight="1">
      <c r="B19" s="71" t="s">
        <v>168</v>
      </c>
      <c r="C19" s="71"/>
      <c r="D19" s="69"/>
      <c r="E19" s="70"/>
      <c r="F19" s="71"/>
      <c r="G19" s="72">
        <f>SUM(G20:G23)</f>
        <v>2254</v>
      </c>
      <c r="H19" s="73"/>
      <c r="I19" s="224"/>
      <c r="K19" s="69"/>
      <c r="L19" s="222"/>
      <c r="M19" s="222"/>
      <c r="N19" s="72"/>
      <c r="O19" s="219" t="s">
        <v>345</v>
      </c>
      <c r="Q19" s="69"/>
      <c r="R19" s="70"/>
      <c r="S19" s="71"/>
      <c r="T19" s="72">
        <f>SUM(T20:T27)</f>
        <v>107722</v>
      </c>
      <c r="U19" s="89"/>
      <c r="V19" s="71"/>
      <c r="W19" s="71"/>
      <c r="X19" s="69" t="s">
        <v>327</v>
      </c>
      <c r="Y19" s="70"/>
      <c r="Z19" s="71" t="s">
        <v>384</v>
      </c>
      <c r="AA19" s="72">
        <v>6602</v>
      </c>
      <c r="AB19" s="70"/>
    </row>
    <row r="20" spans="2:28" ht="12.75" customHeight="1">
      <c r="B20" s="71"/>
      <c r="C20" s="71"/>
      <c r="D20" s="69" t="s">
        <v>407</v>
      </c>
      <c r="E20" s="70"/>
      <c r="F20" s="93" t="s">
        <v>352</v>
      </c>
      <c r="G20" s="72">
        <v>1124</v>
      </c>
      <c r="H20" s="73"/>
      <c r="I20" s="71"/>
      <c r="J20" s="71"/>
      <c r="K20" s="69"/>
      <c r="L20" s="70"/>
      <c r="M20" s="71"/>
      <c r="N20" s="72"/>
      <c r="O20" s="219"/>
      <c r="P20" s="71"/>
      <c r="Q20" s="69" t="s">
        <v>361</v>
      </c>
      <c r="R20" s="70"/>
      <c r="S20" s="71" t="s">
        <v>328</v>
      </c>
      <c r="T20" s="72">
        <v>28397</v>
      </c>
      <c r="U20" s="89"/>
      <c r="V20" s="71"/>
      <c r="W20" s="71"/>
      <c r="X20" s="69" t="s">
        <v>394</v>
      </c>
      <c r="Y20" s="70"/>
      <c r="Z20" s="71" t="s">
        <v>385</v>
      </c>
      <c r="AA20" s="72">
        <v>4976</v>
      </c>
      <c r="AB20" s="70"/>
    </row>
    <row r="21" spans="2:28" ht="12.75" customHeight="1">
      <c r="B21" s="71"/>
      <c r="C21" s="71"/>
      <c r="D21" s="69" t="s">
        <v>297</v>
      </c>
      <c r="E21" s="70"/>
      <c r="F21" s="71" t="s">
        <v>140</v>
      </c>
      <c r="G21" s="72">
        <v>504</v>
      </c>
      <c r="H21" s="73"/>
      <c r="I21" s="71"/>
      <c r="J21" s="87"/>
      <c r="K21" s="71"/>
      <c r="L21" s="70"/>
      <c r="M21" s="71"/>
      <c r="N21" s="72"/>
      <c r="O21" s="219"/>
      <c r="P21" s="71"/>
      <c r="Q21" s="69" t="s">
        <v>327</v>
      </c>
      <c r="R21" s="70"/>
      <c r="S21" s="71" t="s">
        <v>340</v>
      </c>
      <c r="T21" s="72">
        <v>8974</v>
      </c>
      <c r="U21" s="89"/>
      <c r="V21" s="71"/>
      <c r="W21" s="71"/>
      <c r="X21" s="69" t="s">
        <v>403</v>
      </c>
      <c r="Y21" s="70"/>
      <c r="Z21" s="71" t="s">
        <v>403</v>
      </c>
      <c r="AA21" s="72">
        <v>3855</v>
      </c>
      <c r="AB21" s="70"/>
    </row>
    <row r="22" spans="2:28" ht="12.75" customHeight="1">
      <c r="B22" s="71"/>
      <c r="C22" s="71"/>
      <c r="D22" s="69" t="s">
        <v>400</v>
      </c>
      <c r="E22" s="70"/>
      <c r="F22" s="71" t="s">
        <v>351</v>
      </c>
      <c r="G22" s="72">
        <v>188</v>
      </c>
      <c r="H22" s="73"/>
      <c r="I22" s="71"/>
      <c r="J22" s="87"/>
      <c r="K22" s="71"/>
      <c r="L22" s="70"/>
      <c r="M22" s="71"/>
      <c r="N22" s="72"/>
      <c r="O22" s="219"/>
      <c r="P22" s="70"/>
      <c r="Q22" s="69" t="s">
        <v>354</v>
      </c>
      <c r="R22" s="70"/>
      <c r="S22" s="71" t="s">
        <v>344</v>
      </c>
      <c r="T22" s="72">
        <v>1571</v>
      </c>
      <c r="U22" s="89"/>
      <c r="V22" s="71"/>
      <c r="W22" s="71"/>
      <c r="X22" s="69"/>
      <c r="Y22" s="70"/>
      <c r="Z22" s="71"/>
      <c r="AA22" s="72"/>
      <c r="AB22" s="70"/>
    </row>
    <row r="23" spans="2:28" ht="12.75" customHeight="1">
      <c r="B23" s="71"/>
      <c r="C23" s="71"/>
      <c r="D23" s="69" t="s">
        <v>399</v>
      </c>
      <c r="E23" s="70"/>
      <c r="F23" s="71" t="s">
        <v>353</v>
      </c>
      <c r="G23" s="72">
        <v>438</v>
      </c>
      <c r="H23" s="73"/>
      <c r="I23" s="92"/>
      <c r="J23" s="87"/>
      <c r="K23" s="71"/>
      <c r="L23" s="70"/>
      <c r="M23" s="71"/>
      <c r="N23" s="72"/>
      <c r="O23" s="219"/>
      <c r="P23" s="70"/>
      <c r="Q23" s="69" t="s">
        <v>300</v>
      </c>
      <c r="R23" s="70"/>
      <c r="S23" s="71" t="s">
        <v>395</v>
      </c>
      <c r="T23" s="72">
        <v>41342</v>
      </c>
      <c r="U23" s="89"/>
      <c r="V23" s="71"/>
      <c r="W23" s="71"/>
      <c r="X23" s="69"/>
      <c r="Y23" s="70"/>
      <c r="Z23" s="71"/>
      <c r="AA23" s="72"/>
      <c r="AB23" s="70"/>
    </row>
    <row r="24" spans="2:28" ht="12.75" customHeight="1">
      <c r="B24" s="71"/>
      <c r="C24" s="71"/>
      <c r="D24" s="69"/>
      <c r="E24" s="70"/>
      <c r="F24" s="71"/>
      <c r="G24" s="72"/>
      <c r="H24" s="89"/>
      <c r="I24" s="93"/>
      <c r="J24" s="87"/>
      <c r="K24" s="69"/>
      <c r="L24" s="70"/>
      <c r="M24" s="71"/>
      <c r="N24" s="72"/>
      <c r="O24" s="219"/>
      <c r="P24" s="71"/>
      <c r="Q24" s="69" t="s">
        <v>300</v>
      </c>
      <c r="R24" s="70"/>
      <c r="S24" s="71" t="s">
        <v>406</v>
      </c>
      <c r="T24" s="72">
        <v>5419</v>
      </c>
      <c r="U24" s="89"/>
      <c r="V24" s="71" t="s">
        <v>397</v>
      </c>
      <c r="W24" s="71"/>
      <c r="X24" s="69" t="s">
        <v>297</v>
      </c>
      <c r="Y24" s="70"/>
      <c r="Z24" s="71" t="s">
        <v>247</v>
      </c>
      <c r="AA24" s="72">
        <v>2000</v>
      </c>
      <c r="AB24" s="70"/>
    </row>
    <row r="25" spans="2:28" ht="12.75" customHeight="1">
      <c r="B25" s="71"/>
      <c r="C25" s="71"/>
      <c r="D25" s="69"/>
      <c r="E25" s="70"/>
      <c r="F25" s="71"/>
      <c r="G25" s="72"/>
      <c r="H25" s="73"/>
      <c r="I25" s="90"/>
      <c r="J25" s="71"/>
      <c r="K25" s="69"/>
      <c r="L25" s="70"/>
      <c r="M25" s="71"/>
      <c r="N25" s="72"/>
      <c r="O25" s="219"/>
      <c r="P25" s="71"/>
      <c r="Q25" s="69" t="s">
        <v>398</v>
      </c>
      <c r="R25" s="70"/>
      <c r="S25" s="71" t="s">
        <v>393</v>
      </c>
      <c r="T25" s="72">
        <v>1967</v>
      </c>
      <c r="U25" s="89"/>
      <c r="V25" s="71"/>
      <c r="W25" s="71"/>
      <c r="X25" s="69"/>
      <c r="Y25" s="70"/>
      <c r="Z25" s="71"/>
      <c r="AA25" s="72"/>
      <c r="AB25" s="70"/>
    </row>
    <row r="26" spans="2:28" ht="12.75" customHeight="1">
      <c r="B26" s="222" t="s">
        <v>364</v>
      </c>
      <c r="D26" s="69" t="s">
        <v>297</v>
      </c>
      <c r="F26" s="71" t="s">
        <v>247</v>
      </c>
      <c r="G26" s="72">
        <v>8</v>
      </c>
      <c r="H26" s="73"/>
      <c r="K26" s="91"/>
      <c r="O26" s="219"/>
      <c r="Q26" s="69" t="s">
        <v>312</v>
      </c>
      <c r="R26" s="70"/>
      <c r="S26" s="71" t="s">
        <v>383</v>
      </c>
      <c r="T26" s="72">
        <v>17173</v>
      </c>
      <c r="U26" s="73"/>
      <c r="V26" s="71" t="s">
        <v>193</v>
      </c>
      <c r="W26" s="71"/>
      <c r="X26" s="69" t="s">
        <v>297</v>
      </c>
      <c r="Y26" s="70"/>
      <c r="Z26" s="71" t="s">
        <v>247</v>
      </c>
      <c r="AA26" s="72">
        <v>1</v>
      </c>
      <c r="AB26" s="70"/>
    </row>
    <row r="27" spans="2:27" ht="12.75" customHeight="1">
      <c r="B27" s="75" t="s">
        <v>70</v>
      </c>
      <c r="D27" s="69"/>
      <c r="E27" s="70"/>
      <c r="F27" s="71"/>
      <c r="G27" s="72"/>
      <c r="H27" s="73"/>
      <c r="K27" s="91"/>
      <c r="O27" s="219"/>
      <c r="Q27" s="69" t="s">
        <v>306</v>
      </c>
      <c r="R27" s="70"/>
      <c r="S27" s="71" t="s">
        <v>330</v>
      </c>
      <c r="T27" s="72">
        <v>2879</v>
      </c>
      <c r="U27" s="73"/>
      <c r="V27" s="71"/>
      <c r="W27" s="71"/>
      <c r="X27" s="69"/>
      <c r="Y27" s="70"/>
      <c r="Z27" s="71"/>
      <c r="AA27" s="72"/>
    </row>
    <row r="28" spans="2:27" ht="12.75" customHeight="1">
      <c r="B28" s="71"/>
      <c r="C28" s="71"/>
      <c r="D28" s="69"/>
      <c r="E28" s="70"/>
      <c r="F28" s="71"/>
      <c r="G28" s="72"/>
      <c r="H28" s="73"/>
      <c r="K28" s="91"/>
      <c r="N28" s="193"/>
      <c r="O28" s="219"/>
      <c r="P28" s="70"/>
      <c r="Q28" s="69" t="s">
        <v>401</v>
      </c>
      <c r="R28" s="70"/>
      <c r="S28" s="71" t="s">
        <v>401</v>
      </c>
      <c r="T28" s="72">
        <v>8962</v>
      </c>
      <c r="U28" s="73"/>
      <c r="V28" s="71" t="s">
        <v>176</v>
      </c>
      <c r="W28" s="71"/>
      <c r="X28" s="69" t="s">
        <v>297</v>
      </c>
      <c r="Y28" s="70"/>
      <c r="Z28" s="71" t="s">
        <v>247</v>
      </c>
      <c r="AA28" s="72">
        <v>128</v>
      </c>
    </row>
    <row r="29" spans="2:27" ht="12.75" customHeight="1">
      <c r="B29" s="71" t="s">
        <v>153</v>
      </c>
      <c r="C29" s="71"/>
      <c r="D29" s="69"/>
      <c r="E29" s="70"/>
      <c r="F29" s="71"/>
      <c r="G29" s="72">
        <f>SUM(G30:G34)</f>
        <v>61465</v>
      </c>
      <c r="H29" s="73"/>
      <c r="K29" s="91"/>
      <c r="O29" s="219"/>
      <c r="P29" s="71"/>
      <c r="Q29" s="69"/>
      <c r="R29" s="70"/>
      <c r="S29" s="71"/>
      <c r="T29" s="72"/>
      <c r="U29" s="73"/>
      <c r="V29" s="71"/>
      <c r="W29" s="71"/>
      <c r="X29" s="69"/>
      <c r="Y29" s="70"/>
      <c r="Z29" s="71"/>
      <c r="AA29" s="72"/>
    </row>
    <row r="30" spans="2:27" ht="12.75" customHeight="1">
      <c r="B30" s="222"/>
      <c r="D30" s="69" t="s">
        <v>346</v>
      </c>
      <c r="E30" s="70"/>
      <c r="F30" s="71" t="s">
        <v>335</v>
      </c>
      <c r="G30" s="72">
        <v>22900</v>
      </c>
      <c r="H30" s="73"/>
      <c r="K30" s="91"/>
      <c r="N30" s="193"/>
      <c r="O30" s="219"/>
      <c r="P30" s="71"/>
      <c r="Q30" s="69"/>
      <c r="R30" s="70"/>
      <c r="S30" s="71"/>
      <c r="T30" s="72"/>
      <c r="U30" s="73"/>
      <c r="V30" s="71"/>
      <c r="W30" s="71"/>
      <c r="X30" s="69"/>
      <c r="Y30" s="70"/>
      <c r="Z30" s="71"/>
      <c r="AA30" s="72"/>
    </row>
    <row r="31" spans="2:27" ht="12.75" customHeight="1">
      <c r="B31" s="71"/>
      <c r="C31" s="71"/>
      <c r="D31" s="69" t="s">
        <v>327</v>
      </c>
      <c r="E31" s="70"/>
      <c r="F31" s="71" t="s">
        <v>340</v>
      </c>
      <c r="G31" s="72">
        <v>8015</v>
      </c>
      <c r="H31" s="73"/>
      <c r="K31" s="91"/>
      <c r="O31" s="219"/>
      <c r="Q31" s="69"/>
      <c r="R31" s="70"/>
      <c r="S31" s="71"/>
      <c r="T31" s="72"/>
      <c r="U31" s="73"/>
      <c r="V31" s="71"/>
      <c r="W31" s="71"/>
      <c r="X31" s="69"/>
      <c r="Y31" s="70"/>
      <c r="Z31" s="71"/>
      <c r="AA31" s="72"/>
    </row>
    <row r="32" spans="2:27" ht="12.75" customHeight="1">
      <c r="B32" s="71"/>
      <c r="C32" s="71"/>
      <c r="D32" s="69" t="s">
        <v>344</v>
      </c>
      <c r="E32" s="70"/>
      <c r="F32" s="71" t="s">
        <v>324</v>
      </c>
      <c r="G32" s="72">
        <v>29110</v>
      </c>
      <c r="H32" s="73"/>
      <c r="K32" s="91"/>
      <c r="O32" s="219"/>
      <c r="Q32" s="69"/>
      <c r="R32" s="70"/>
      <c r="S32" s="71"/>
      <c r="T32" s="72"/>
      <c r="U32" s="73"/>
      <c r="V32" s="71"/>
      <c r="W32" s="71"/>
      <c r="X32" s="69"/>
      <c r="Y32" s="70"/>
      <c r="Z32" s="71"/>
      <c r="AA32" s="72"/>
    </row>
    <row r="33" spans="2:27" ht="12.75" customHeight="1">
      <c r="B33" s="71"/>
      <c r="C33" s="71"/>
      <c r="D33" s="69" t="s">
        <v>312</v>
      </c>
      <c r="E33" s="70"/>
      <c r="F33" s="71" t="s">
        <v>247</v>
      </c>
      <c r="G33" s="72">
        <v>140</v>
      </c>
      <c r="H33" s="73"/>
      <c r="K33" s="91"/>
      <c r="O33" s="219" t="s">
        <v>125</v>
      </c>
      <c r="P33" s="71"/>
      <c r="Q33" s="69" t="s">
        <v>361</v>
      </c>
      <c r="R33" s="70"/>
      <c r="S33" s="71" t="s">
        <v>328</v>
      </c>
      <c r="T33" s="72">
        <v>2104</v>
      </c>
      <c r="U33" s="73"/>
      <c r="V33" s="90"/>
      <c r="W33" s="71"/>
      <c r="X33" s="69"/>
      <c r="Y33" s="70"/>
      <c r="Z33" s="71"/>
      <c r="AA33" s="72"/>
    </row>
    <row r="34" spans="2:27" ht="12.75" customHeight="1">
      <c r="B34" s="71"/>
      <c r="C34" s="71"/>
      <c r="D34" s="69" t="s">
        <v>306</v>
      </c>
      <c r="E34" s="70"/>
      <c r="F34" s="71" t="s">
        <v>330</v>
      </c>
      <c r="G34" s="72">
        <v>1300</v>
      </c>
      <c r="H34" s="73"/>
      <c r="I34" s="93"/>
      <c r="J34" s="87"/>
      <c r="K34" s="71"/>
      <c r="L34" s="70"/>
      <c r="M34" s="71"/>
      <c r="N34" s="72"/>
      <c r="O34" s="219"/>
      <c r="P34" s="71"/>
      <c r="Q34" s="69"/>
      <c r="R34" s="70"/>
      <c r="S34" s="71"/>
      <c r="T34" s="72"/>
      <c r="U34" s="73"/>
      <c r="V34" s="90"/>
      <c r="W34" s="71"/>
      <c r="X34" s="69"/>
      <c r="Y34" s="70"/>
      <c r="Z34" s="71"/>
      <c r="AA34" s="72"/>
    </row>
    <row r="35" spans="2:27" ht="12.75" customHeight="1">
      <c r="B35" s="222"/>
      <c r="D35" s="91"/>
      <c r="G35" s="72"/>
      <c r="H35" s="73"/>
      <c r="I35" s="95"/>
      <c r="J35" s="87"/>
      <c r="K35" s="71"/>
      <c r="L35" s="70"/>
      <c r="M35" s="71"/>
      <c r="N35" s="72"/>
      <c r="O35" s="219" t="s">
        <v>121</v>
      </c>
      <c r="Q35" s="69" t="s">
        <v>312</v>
      </c>
      <c r="R35" s="70"/>
      <c r="S35" s="71" t="s">
        <v>312</v>
      </c>
      <c r="T35" s="72">
        <v>68270</v>
      </c>
      <c r="U35" s="73"/>
      <c r="V35" s="71"/>
      <c r="W35" s="71"/>
      <c r="X35" s="69"/>
      <c r="Y35" s="70"/>
      <c r="Z35" s="71"/>
      <c r="AA35" s="72"/>
    </row>
    <row r="36" spans="2:27" ht="12.75" customHeight="1">
      <c r="B36" s="222"/>
      <c r="D36" s="69"/>
      <c r="E36" s="70"/>
      <c r="F36" s="71"/>
      <c r="G36" s="72"/>
      <c r="H36" s="73"/>
      <c r="I36" s="71"/>
      <c r="J36" s="87"/>
      <c r="K36" s="71"/>
      <c r="L36" s="70"/>
      <c r="M36" s="71"/>
      <c r="N36" s="72"/>
      <c r="O36" s="219"/>
      <c r="Q36" s="69"/>
      <c r="R36" s="70"/>
      <c r="S36" s="71"/>
      <c r="T36" s="72"/>
      <c r="U36" s="73"/>
      <c r="V36" s="71"/>
      <c r="W36" s="71"/>
      <c r="X36" s="91"/>
      <c r="AA36" s="72"/>
    </row>
    <row r="37" spans="2:27" ht="12.75" customHeight="1">
      <c r="B37" s="71" t="s">
        <v>124</v>
      </c>
      <c r="D37" s="69" t="s">
        <v>297</v>
      </c>
      <c r="F37" s="71" t="s">
        <v>247</v>
      </c>
      <c r="G37" s="72">
        <v>1</v>
      </c>
      <c r="H37" s="73"/>
      <c r="I37" s="71"/>
      <c r="J37" s="87"/>
      <c r="K37" s="71"/>
      <c r="L37" s="70"/>
      <c r="M37" s="71"/>
      <c r="N37" s="72"/>
      <c r="O37" s="219" t="s">
        <v>132</v>
      </c>
      <c r="Q37" s="69" t="s">
        <v>300</v>
      </c>
      <c r="R37" s="70"/>
      <c r="S37" s="71" t="s">
        <v>290</v>
      </c>
      <c r="T37" s="72">
        <v>39335</v>
      </c>
      <c r="U37" s="73"/>
      <c r="V37" s="71"/>
      <c r="W37" s="71"/>
      <c r="X37" s="69"/>
      <c r="Y37" s="70"/>
      <c r="Z37" s="71"/>
      <c r="AA37" s="72"/>
    </row>
    <row r="38" spans="2:27" ht="12.75" customHeight="1">
      <c r="B38" s="222"/>
      <c r="D38" s="69"/>
      <c r="F38" s="71"/>
      <c r="G38" s="72"/>
      <c r="H38" s="73"/>
      <c r="I38" s="71"/>
      <c r="J38" s="87"/>
      <c r="K38" s="71"/>
      <c r="L38" s="70"/>
      <c r="M38" s="71"/>
      <c r="N38" s="72"/>
      <c r="O38" s="219"/>
      <c r="Q38" s="69"/>
      <c r="R38" s="70"/>
      <c r="S38" s="71"/>
      <c r="T38" s="72"/>
      <c r="U38" s="73"/>
      <c r="V38" s="71"/>
      <c r="W38" s="71"/>
      <c r="X38" s="69"/>
      <c r="Z38" s="71"/>
      <c r="AA38" s="72"/>
    </row>
    <row r="39" spans="2:27" ht="12.75" customHeight="1">
      <c r="B39" s="71" t="s">
        <v>371</v>
      </c>
      <c r="D39" s="69" t="s">
        <v>297</v>
      </c>
      <c r="F39" s="71" t="s">
        <v>247</v>
      </c>
      <c r="G39" s="72">
        <v>3</v>
      </c>
      <c r="H39" s="73"/>
      <c r="I39" s="90"/>
      <c r="J39" s="71"/>
      <c r="K39" s="69"/>
      <c r="L39" s="70"/>
      <c r="M39" s="71"/>
      <c r="N39" s="72"/>
      <c r="O39" s="219" t="s">
        <v>248</v>
      </c>
      <c r="P39" s="71"/>
      <c r="Q39" s="69"/>
      <c r="R39" s="70"/>
      <c r="S39" s="71"/>
      <c r="T39" s="72">
        <v>21650</v>
      </c>
      <c r="U39" s="73"/>
      <c r="V39" s="71"/>
      <c r="W39" s="71"/>
      <c r="X39" s="69"/>
      <c r="Y39" s="70"/>
      <c r="Z39" s="71"/>
      <c r="AA39" s="72"/>
    </row>
    <row r="40" spans="2:27" ht="12.75" customHeight="1">
      <c r="B40" s="71"/>
      <c r="D40" s="69"/>
      <c r="E40" s="70"/>
      <c r="F40" s="71"/>
      <c r="G40" s="195"/>
      <c r="H40" s="73"/>
      <c r="I40" s="90"/>
      <c r="J40" s="71"/>
      <c r="K40" s="69"/>
      <c r="L40" s="70"/>
      <c r="M40" s="71"/>
      <c r="N40" s="72"/>
      <c r="O40" s="219"/>
      <c r="Q40" s="69" t="s">
        <v>300</v>
      </c>
      <c r="R40" s="70"/>
      <c r="S40" s="71" t="s">
        <v>290</v>
      </c>
      <c r="T40" s="72">
        <v>350</v>
      </c>
      <c r="U40" s="73"/>
      <c r="V40" s="71"/>
      <c r="W40" s="71"/>
      <c r="X40" s="69"/>
      <c r="Y40" s="70"/>
      <c r="Z40" s="71"/>
      <c r="AA40" s="72"/>
    </row>
    <row r="41" spans="2:27" ht="12.75" customHeight="1">
      <c r="B41" s="71"/>
      <c r="C41" s="71"/>
      <c r="D41" s="69"/>
      <c r="E41" s="70"/>
      <c r="F41" s="71"/>
      <c r="G41" s="72"/>
      <c r="H41" s="73"/>
      <c r="I41" s="71"/>
      <c r="J41" s="87"/>
      <c r="K41" s="71"/>
      <c r="L41" s="70"/>
      <c r="M41" s="71"/>
      <c r="N41" s="72"/>
      <c r="O41" s="219"/>
      <c r="P41" s="71"/>
      <c r="Q41" s="69" t="s">
        <v>398</v>
      </c>
      <c r="R41" s="70"/>
      <c r="S41" s="71" t="s">
        <v>393</v>
      </c>
      <c r="T41" s="72">
        <v>1050</v>
      </c>
      <c r="U41" s="73"/>
      <c r="V41" s="71"/>
      <c r="W41" s="71"/>
      <c r="X41" s="69"/>
      <c r="Y41" s="70"/>
      <c r="Z41" s="71"/>
      <c r="AA41" s="72"/>
    </row>
    <row r="42" spans="2:27" ht="12.75" customHeight="1">
      <c r="B42" s="222"/>
      <c r="D42" s="69"/>
      <c r="E42" s="70"/>
      <c r="F42" s="71"/>
      <c r="G42" s="72"/>
      <c r="H42" s="73"/>
      <c r="I42" s="71"/>
      <c r="J42" s="87"/>
      <c r="K42" s="71"/>
      <c r="L42" s="70"/>
      <c r="M42" s="71"/>
      <c r="N42" s="72"/>
      <c r="O42" s="219"/>
      <c r="P42" s="70"/>
      <c r="Q42" s="69" t="s">
        <v>312</v>
      </c>
      <c r="R42" s="70"/>
      <c r="S42" s="71" t="s">
        <v>312</v>
      </c>
      <c r="T42" s="72">
        <v>1800</v>
      </c>
      <c r="U42" s="73"/>
      <c r="V42" s="90"/>
      <c r="W42" s="71"/>
      <c r="X42" s="69"/>
      <c r="Y42" s="70"/>
      <c r="Z42" s="93"/>
      <c r="AA42" s="72"/>
    </row>
    <row r="43" spans="2:27" ht="12.75" customHeight="1">
      <c r="B43" s="71"/>
      <c r="C43" s="71"/>
      <c r="D43" s="69"/>
      <c r="E43" s="70"/>
      <c r="F43" s="71"/>
      <c r="G43" s="72"/>
      <c r="H43" s="73"/>
      <c r="I43" s="92"/>
      <c r="J43" s="87"/>
      <c r="K43" s="71"/>
      <c r="L43" s="70"/>
      <c r="M43" s="71"/>
      <c r="N43" s="72"/>
      <c r="O43" s="219"/>
      <c r="P43" s="71"/>
      <c r="Q43" s="69" t="s">
        <v>312</v>
      </c>
      <c r="R43" s="70"/>
      <c r="S43" s="71" t="s">
        <v>387</v>
      </c>
      <c r="T43" s="72">
        <v>1080</v>
      </c>
      <c r="U43" s="73"/>
      <c r="V43" s="95"/>
      <c r="W43" s="71"/>
      <c r="X43" s="69"/>
      <c r="Y43" s="70"/>
      <c r="Z43" s="71"/>
      <c r="AA43" s="72"/>
    </row>
    <row r="44" spans="2:27" ht="12.75" customHeight="1">
      <c r="B44" s="71"/>
      <c r="C44" s="71"/>
      <c r="D44" s="69"/>
      <c r="E44" s="70"/>
      <c r="F44" s="71"/>
      <c r="G44" s="72"/>
      <c r="H44" s="73"/>
      <c r="I44" s="71"/>
      <c r="J44" s="87"/>
      <c r="K44" s="71"/>
      <c r="L44" s="70"/>
      <c r="M44" s="71"/>
      <c r="N44" s="72"/>
      <c r="O44" s="219"/>
      <c r="P44" s="71"/>
      <c r="Q44" s="69" t="s">
        <v>312</v>
      </c>
      <c r="R44" s="70"/>
      <c r="S44" s="71" t="s">
        <v>409</v>
      </c>
      <c r="T44" s="72">
        <v>720</v>
      </c>
      <c r="U44" s="73"/>
      <c r="V44" s="71"/>
      <c r="W44" s="71"/>
      <c r="X44" s="69"/>
      <c r="Y44" s="70"/>
      <c r="Z44" s="71"/>
      <c r="AA44" s="72"/>
    </row>
    <row r="45" spans="2:27" ht="12.75" customHeight="1">
      <c r="B45" s="71"/>
      <c r="C45" s="71"/>
      <c r="D45" s="69"/>
      <c r="E45" s="70"/>
      <c r="F45" s="71"/>
      <c r="G45" s="72"/>
      <c r="H45" s="73"/>
      <c r="I45" s="71"/>
      <c r="J45" s="87"/>
      <c r="K45" s="71"/>
      <c r="L45" s="70"/>
      <c r="M45" s="71"/>
      <c r="N45" s="72"/>
      <c r="O45" s="219"/>
      <c r="P45" s="71"/>
      <c r="Q45" s="69" t="s">
        <v>312</v>
      </c>
      <c r="R45" s="70"/>
      <c r="S45" s="71" t="s">
        <v>247</v>
      </c>
      <c r="T45" s="72">
        <v>3240</v>
      </c>
      <c r="U45" s="73"/>
      <c r="V45" s="71"/>
      <c r="W45" s="71"/>
      <c r="X45" s="69"/>
      <c r="Y45" s="70"/>
      <c r="Z45" s="71"/>
      <c r="AA45" s="72"/>
    </row>
    <row r="46" spans="2:27" ht="12.75" customHeight="1">
      <c r="B46" s="71"/>
      <c r="C46" s="71"/>
      <c r="D46" s="69"/>
      <c r="E46" s="70"/>
      <c r="F46" s="71"/>
      <c r="G46" s="72"/>
      <c r="H46" s="73"/>
      <c r="I46" s="71"/>
      <c r="J46" s="87"/>
      <c r="K46" s="71"/>
      <c r="L46" s="70"/>
      <c r="M46" s="71"/>
      <c r="N46" s="72"/>
      <c r="O46" s="219"/>
      <c r="P46" s="71"/>
      <c r="Q46" s="69" t="s">
        <v>297</v>
      </c>
      <c r="R46" s="70"/>
      <c r="S46" s="71" t="s">
        <v>388</v>
      </c>
      <c r="T46" s="72">
        <v>720</v>
      </c>
      <c r="U46" s="73"/>
      <c r="V46" s="71"/>
      <c r="W46" s="71"/>
      <c r="X46" s="69"/>
      <c r="Y46" s="70"/>
      <c r="Z46" s="71"/>
      <c r="AA46" s="72"/>
    </row>
    <row r="47" spans="2:27" ht="12.75" customHeight="1">
      <c r="B47" s="71"/>
      <c r="C47" s="71"/>
      <c r="D47" s="69"/>
      <c r="E47" s="70"/>
      <c r="F47" s="71"/>
      <c r="G47" s="72"/>
      <c r="H47" s="73"/>
      <c r="I47" s="71"/>
      <c r="J47" s="87"/>
      <c r="K47" s="71"/>
      <c r="L47" s="70"/>
      <c r="M47" s="71"/>
      <c r="N47" s="72"/>
      <c r="O47" s="219"/>
      <c r="P47" s="71"/>
      <c r="Q47" s="69" t="s">
        <v>297</v>
      </c>
      <c r="R47" s="70"/>
      <c r="S47" s="71" t="s">
        <v>404</v>
      </c>
      <c r="T47" s="72">
        <v>360</v>
      </c>
      <c r="U47" s="73"/>
      <c r="V47" s="71"/>
      <c r="W47" s="71"/>
      <c r="X47" s="69"/>
      <c r="Y47" s="70"/>
      <c r="Z47" s="71"/>
      <c r="AA47" s="72"/>
    </row>
    <row r="48" spans="2:27" ht="12.75" customHeight="1">
      <c r="B48" s="71"/>
      <c r="C48" s="71"/>
      <c r="D48" s="69"/>
      <c r="E48" s="70"/>
      <c r="F48" s="71"/>
      <c r="G48" s="72"/>
      <c r="H48" s="73"/>
      <c r="I48" s="92"/>
      <c r="J48" s="87"/>
      <c r="K48" s="71"/>
      <c r="L48" s="70"/>
      <c r="M48" s="71"/>
      <c r="N48" s="72"/>
      <c r="O48" s="219"/>
      <c r="P48" s="71"/>
      <c r="Q48" s="69" t="s">
        <v>382</v>
      </c>
      <c r="R48" s="70"/>
      <c r="S48" s="71" t="s">
        <v>389</v>
      </c>
      <c r="T48" s="72">
        <v>9370</v>
      </c>
      <c r="U48" s="73"/>
      <c r="V48" s="71"/>
      <c r="W48" s="71"/>
      <c r="X48" s="91"/>
      <c r="AA48" s="72"/>
    </row>
    <row r="49" spans="2:27" ht="12.75" customHeight="1">
      <c r="B49" s="71"/>
      <c r="C49" s="71"/>
      <c r="D49" s="69"/>
      <c r="E49" s="70"/>
      <c r="F49" s="71"/>
      <c r="G49" s="72"/>
      <c r="H49" s="73"/>
      <c r="I49" s="93"/>
      <c r="J49" s="87"/>
      <c r="K49" s="71"/>
      <c r="L49" s="70"/>
      <c r="M49" s="71"/>
      <c r="N49" s="72"/>
      <c r="O49" s="219"/>
      <c r="P49" s="71"/>
      <c r="Q49" s="69" t="s">
        <v>400</v>
      </c>
      <c r="R49" s="70"/>
      <c r="S49" s="71" t="s">
        <v>408</v>
      </c>
      <c r="T49" s="72">
        <v>360</v>
      </c>
      <c r="U49" s="73"/>
      <c r="V49" s="71"/>
      <c r="W49" s="71"/>
      <c r="X49" s="69"/>
      <c r="Y49" s="70"/>
      <c r="Z49" s="71"/>
      <c r="AA49" s="72"/>
    </row>
    <row r="50" spans="2:27" ht="12.75" customHeight="1">
      <c r="B50" s="71"/>
      <c r="C50" s="71"/>
      <c r="D50" s="69"/>
      <c r="E50" s="70"/>
      <c r="F50" s="71"/>
      <c r="G50" s="72"/>
      <c r="H50" s="73"/>
      <c r="I50" s="71"/>
      <c r="J50" s="87"/>
      <c r="K50" s="71"/>
      <c r="L50" s="70"/>
      <c r="M50" s="90"/>
      <c r="N50" s="72"/>
      <c r="O50" s="219"/>
      <c r="P50" s="71"/>
      <c r="Q50" s="69"/>
      <c r="R50" s="70"/>
      <c r="S50" s="71"/>
      <c r="T50" s="72"/>
      <c r="U50" s="73"/>
      <c r="V50" s="71"/>
      <c r="W50" s="71"/>
      <c r="X50" s="69"/>
      <c r="Y50" s="70"/>
      <c r="Z50" s="71"/>
      <c r="AA50" s="72"/>
    </row>
    <row r="51" spans="2:42" ht="12.75" customHeight="1">
      <c r="B51" s="71"/>
      <c r="C51" s="71"/>
      <c r="D51" s="69"/>
      <c r="E51" s="70"/>
      <c r="F51" s="71"/>
      <c r="G51" s="72"/>
      <c r="H51" s="73"/>
      <c r="I51" s="71"/>
      <c r="J51" s="87"/>
      <c r="K51" s="71"/>
      <c r="L51" s="70"/>
      <c r="M51" s="71"/>
      <c r="N51" s="72"/>
      <c r="O51" s="219"/>
      <c r="P51" s="71"/>
      <c r="Q51" s="69"/>
      <c r="R51" s="70"/>
      <c r="S51" s="71"/>
      <c r="T51" s="72"/>
      <c r="U51" s="73"/>
      <c r="V51" s="71"/>
      <c r="W51" s="71"/>
      <c r="X51" s="69"/>
      <c r="Y51" s="70"/>
      <c r="Z51" s="93"/>
      <c r="AA51" s="72"/>
      <c r="AP51" s="70"/>
    </row>
    <row r="52" spans="2:42" ht="12.75" customHeight="1">
      <c r="B52" s="71"/>
      <c r="C52" s="71"/>
      <c r="D52" s="69"/>
      <c r="E52" s="70"/>
      <c r="F52" s="71"/>
      <c r="H52" s="73"/>
      <c r="I52" s="71"/>
      <c r="J52" s="87"/>
      <c r="K52" s="71"/>
      <c r="L52" s="70"/>
      <c r="M52" s="71"/>
      <c r="N52" s="72"/>
      <c r="O52" s="219"/>
      <c r="P52" s="71"/>
      <c r="Q52" s="69"/>
      <c r="R52" s="70"/>
      <c r="S52" s="71"/>
      <c r="T52" s="72"/>
      <c r="U52" s="73"/>
      <c r="V52" s="71"/>
      <c r="W52" s="71"/>
      <c r="X52" s="69"/>
      <c r="Y52" s="70"/>
      <c r="Z52" s="71"/>
      <c r="AA52" s="72"/>
      <c r="AP52" s="70"/>
    </row>
    <row r="53" spans="2:42" ht="12.75" customHeight="1">
      <c r="B53" s="222"/>
      <c r="D53" s="69"/>
      <c r="E53" s="70"/>
      <c r="F53" s="71"/>
      <c r="G53" s="72"/>
      <c r="H53" s="73"/>
      <c r="I53" s="71"/>
      <c r="J53" s="71"/>
      <c r="K53" s="69"/>
      <c r="L53" s="70"/>
      <c r="M53" s="71"/>
      <c r="N53" s="72"/>
      <c r="O53" s="219"/>
      <c r="P53" s="71"/>
      <c r="Q53" s="69"/>
      <c r="R53" s="70"/>
      <c r="S53" s="71"/>
      <c r="T53" s="72"/>
      <c r="U53" s="73"/>
      <c r="V53" s="71"/>
      <c r="W53" s="71"/>
      <c r="X53" s="69"/>
      <c r="Y53" s="70"/>
      <c r="Z53" s="71"/>
      <c r="AA53" s="72"/>
      <c r="AP53" s="70"/>
    </row>
    <row r="54" spans="2:42" ht="12.75" customHeight="1">
      <c r="B54" s="71"/>
      <c r="C54" s="71"/>
      <c r="D54" s="69"/>
      <c r="E54" s="70"/>
      <c r="F54" s="71"/>
      <c r="H54" s="73"/>
      <c r="I54" s="90"/>
      <c r="J54" s="71"/>
      <c r="K54" s="69"/>
      <c r="L54" s="70"/>
      <c r="M54" s="71"/>
      <c r="N54" s="72"/>
      <c r="O54" s="219"/>
      <c r="P54" s="71"/>
      <c r="Q54" s="69"/>
      <c r="R54" s="70"/>
      <c r="S54" s="71"/>
      <c r="T54" s="72"/>
      <c r="U54" s="73"/>
      <c r="V54" s="71"/>
      <c r="W54" s="71"/>
      <c r="X54" s="69"/>
      <c r="Y54" s="70"/>
      <c r="Z54" s="71"/>
      <c r="AA54" s="72"/>
      <c r="AP54" s="70"/>
    </row>
    <row r="55" spans="2:42" ht="12.75" customHeight="1">
      <c r="B55" s="90"/>
      <c r="C55" s="71"/>
      <c r="D55" s="69"/>
      <c r="E55" s="70"/>
      <c r="F55" s="71"/>
      <c r="G55" s="72"/>
      <c r="H55" s="73"/>
      <c r="I55" s="90"/>
      <c r="J55" s="71"/>
      <c r="K55" s="69"/>
      <c r="L55" s="70"/>
      <c r="M55" s="71"/>
      <c r="N55" s="72"/>
      <c r="O55" s="219"/>
      <c r="P55" s="71"/>
      <c r="Q55" s="69"/>
      <c r="R55" s="70"/>
      <c r="S55" s="93"/>
      <c r="T55" s="72"/>
      <c r="U55" s="73"/>
      <c r="V55" s="71"/>
      <c r="W55" s="71"/>
      <c r="X55" s="69"/>
      <c r="Y55" s="70"/>
      <c r="Z55" s="71"/>
      <c r="AA55" s="72"/>
      <c r="AP55" s="70"/>
    </row>
    <row r="56" spans="2:42" ht="12.75" customHeight="1">
      <c r="B56" s="71"/>
      <c r="C56" s="71"/>
      <c r="D56" s="69"/>
      <c r="E56" s="70"/>
      <c r="F56" s="71"/>
      <c r="H56" s="73"/>
      <c r="I56" s="71"/>
      <c r="J56" s="87"/>
      <c r="K56" s="71"/>
      <c r="L56" s="70"/>
      <c r="M56" s="71"/>
      <c r="N56" s="72"/>
      <c r="O56" s="219"/>
      <c r="P56" s="71"/>
      <c r="Q56" s="69"/>
      <c r="R56" s="70"/>
      <c r="S56" s="93"/>
      <c r="T56" s="72"/>
      <c r="U56" s="73"/>
      <c r="V56" s="71"/>
      <c r="W56" s="71"/>
      <c r="X56" s="69"/>
      <c r="Y56" s="70"/>
      <c r="Z56" s="71"/>
      <c r="AA56" s="72"/>
      <c r="AP56" s="70"/>
    </row>
    <row r="57" spans="2:42" ht="12.75" customHeight="1">
      <c r="B57" s="71"/>
      <c r="C57" s="71"/>
      <c r="D57" s="69"/>
      <c r="E57" s="70"/>
      <c r="F57" s="71"/>
      <c r="G57" s="72"/>
      <c r="H57" s="73"/>
      <c r="I57" s="71"/>
      <c r="J57" s="87"/>
      <c r="K57" s="71"/>
      <c r="L57" s="70"/>
      <c r="M57" s="71"/>
      <c r="N57" s="72"/>
      <c r="O57" s="219"/>
      <c r="P57" s="71"/>
      <c r="Q57" s="69"/>
      <c r="R57" s="70"/>
      <c r="S57" s="71"/>
      <c r="T57" s="72"/>
      <c r="U57" s="73"/>
      <c r="V57" s="71"/>
      <c r="W57" s="71"/>
      <c r="X57" s="69"/>
      <c r="Y57" s="70"/>
      <c r="Z57" s="71"/>
      <c r="AA57" s="72"/>
      <c r="AP57" s="70"/>
    </row>
    <row r="58" spans="2:42" ht="6.75" customHeight="1">
      <c r="B58" s="77"/>
      <c r="C58" s="162"/>
      <c r="D58" s="77"/>
      <c r="E58" s="78"/>
      <c r="F58" s="77"/>
      <c r="G58" s="97"/>
      <c r="H58" s="243"/>
      <c r="I58" s="77"/>
      <c r="J58" s="162"/>
      <c r="K58" s="77"/>
      <c r="L58" s="78"/>
      <c r="M58" s="77"/>
      <c r="N58" s="79"/>
      <c r="O58" s="220"/>
      <c r="P58" s="77"/>
      <c r="Q58" s="96"/>
      <c r="R58" s="78"/>
      <c r="S58" s="77"/>
      <c r="T58" s="97"/>
      <c r="U58" s="99"/>
      <c r="V58" s="77"/>
      <c r="W58" s="77"/>
      <c r="X58" s="98"/>
      <c r="Y58" s="78"/>
      <c r="Z58" s="78"/>
      <c r="AA58" s="79"/>
      <c r="AP58" s="70"/>
    </row>
    <row r="59" spans="2:42" ht="15" customHeight="1">
      <c r="B59" s="75" t="s">
        <v>9</v>
      </c>
      <c r="C59" s="70"/>
      <c r="D59" s="70"/>
      <c r="E59" s="70"/>
      <c r="F59" s="70"/>
      <c r="AP59" s="70"/>
    </row>
    <row r="60" ht="12" customHeight="1">
      <c r="AP60" s="70"/>
    </row>
    <row r="61" ht="12" customHeight="1">
      <c r="AP61" s="70"/>
    </row>
    <row r="62" ht="12" customHeight="1">
      <c r="AP62" s="70"/>
    </row>
    <row r="63" spans="9:42" ht="13.5" customHeight="1">
      <c r="I63" s="214"/>
      <c r="J63" s="214"/>
      <c r="K63" s="214"/>
      <c r="L63" s="214"/>
      <c r="M63" s="214"/>
      <c r="N63" s="214"/>
      <c r="O63" s="214"/>
      <c r="P63" s="285"/>
      <c r="AP63" s="70"/>
    </row>
  </sheetData>
  <sheetProtection/>
  <mergeCells count="6">
    <mergeCell ref="K2:Q2"/>
    <mergeCell ref="X4:Z4"/>
    <mergeCell ref="B3:E3"/>
    <mergeCell ref="D4:F4"/>
    <mergeCell ref="K4:M4"/>
    <mergeCell ref="Q4:S4"/>
  </mergeCells>
  <printOptions horizontalCentered="1"/>
  <pageMargins left="0.19680555164813995" right="0.19680555164813995" top="0.3936111032962799" bottom="0.19680555164813995" header="0.511805534362793" footer="0.511805534362793"/>
  <pageSetup fitToHeight="2" horizontalDpi="600" verticalDpi="600" orientation="landscape" paperSize="9" scale="7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B2:U68"/>
  <sheetViews>
    <sheetView showGridLines="0" defaultGridColor="0" view="pageBreakPreview" zoomScale="70" zoomScaleSheetLayoutView="70" colorId="22" workbookViewId="0" topLeftCell="A1">
      <selection activeCell="A1" sqref="A1"/>
    </sheetView>
  </sheetViews>
  <sheetFormatPr defaultColWidth="8.796875" defaultRowHeight="14.25"/>
  <cols>
    <col min="1" max="1" width="4.59765625" style="75" customWidth="1"/>
    <col min="2" max="2" width="2.59765625" style="75" customWidth="1"/>
    <col min="3" max="3" width="16" style="75" customWidth="1"/>
    <col min="4" max="4" width="0.8984375" style="75" customWidth="1"/>
    <col min="5" max="5" width="13.19921875" style="75" customWidth="1"/>
    <col min="6" max="6" width="6.59765625" style="75" customWidth="1"/>
    <col min="7" max="7" width="13.19921875" style="75" customWidth="1"/>
    <col min="8" max="8" width="7.09765625" style="75" customWidth="1"/>
    <col min="9" max="9" width="14.69921875" style="75" customWidth="1"/>
    <col min="10" max="10" width="13.3984375" style="75" customWidth="1"/>
    <col min="11" max="11" width="6.59765625" style="75" customWidth="1"/>
    <col min="12" max="12" width="13.3984375" style="75" customWidth="1"/>
    <col min="13" max="13" width="6.59765625" style="75" customWidth="1"/>
    <col min="14" max="14" width="13.3984375" style="75" customWidth="1"/>
    <col min="15" max="16" width="11.59765625" style="75" customWidth="1"/>
    <col min="17" max="17" width="10.59765625" style="75" customWidth="1"/>
    <col min="18" max="18" width="2.59765625" style="75" customWidth="1"/>
    <col min="19" max="19" width="11.09765625" style="75" customWidth="1"/>
    <col min="20" max="20" width="2.3984375" style="75" customWidth="1"/>
    <col min="21" max="256" width="9" style="75" customWidth="1"/>
  </cols>
  <sheetData>
    <row r="1" ht="13.5" customHeight="1"/>
    <row r="2" spans="6:13" ht="18" customHeight="1">
      <c r="F2" s="214"/>
      <c r="G2" s="214"/>
      <c r="H2" s="151" t="s">
        <v>370</v>
      </c>
      <c r="I2" s="324" t="s">
        <v>14</v>
      </c>
      <c r="J2" s="324"/>
      <c r="K2" s="324"/>
      <c r="L2" s="324"/>
      <c r="M2" s="324"/>
    </row>
    <row r="3" ht="18" customHeight="1">
      <c r="C3" s="75" t="s">
        <v>126</v>
      </c>
    </row>
    <row r="4" spans="2:20" ht="18" customHeight="1">
      <c r="B4" s="351" t="s">
        <v>128</v>
      </c>
      <c r="C4" s="351"/>
      <c r="D4" s="125"/>
      <c r="E4" s="353" t="s">
        <v>220</v>
      </c>
      <c r="F4" s="354"/>
      <c r="G4" s="354"/>
      <c r="H4" s="354"/>
      <c r="I4" s="355"/>
      <c r="J4" s="353" t="s">
        <v>186</v>
      </c>
      <c r="K4" s="354"/>
      <c r="L4" s="354"/>
      <c r="M4" s="354"/>
      <c r="N4" s="355"/>
      <c r="O4" s="104" t="s">
        <v>156</v>
      </c>
      <c r="P4" s="104" t="s">
        <v>154</v>
      </c>
      <c r="Q4" s="345" t="s">
        <v>179</v>
      </c>
      <c r="R4" s="346"/>
      <c r="S4" s="104" t="s">
        <v>163</v>
      </c>
      <c r="T4" s="70"/>
    </row>
    <row r="5" spans="2:20" ht="18" customHeight="1">
      <c r="B5" s="309"/>
      <c r="C5" s="309"/>
      <c r="D5" s="126"/>
      <c r="E5" s="349" t="s">
        <v>152</v>
      </c>
      <c r="F5" s="350"/>
      <c r="G5" s="349" t="s">
        <v>149</v>
      </c>
      <c r="H5" s="350"/>
      <c r="I5" s="237" t="s">
        <v>164</v>
      </c>
      <c r="J5" s="349" t="s">
        <v>152</v>
      </c>
      <c r="K5" s="350"/>
      <c r="L5" s="349" t="s">
        <v>149</v>
      </c>
      <c r="M5" s="350"/>
      <c r="N5" s="237" t="s">
        <v>164</v>
      </c>
      <c r="O5" s="106" t="s">
        <v>320</v>
      </c>
      <c r="P5" s="106" t="s">
        <v>338</v>
      </c>
      <c r="Q5" s="347" t="s">
        <v>173</v>
      </c>
      <c r="R5" s="318"/>
      <c r="S5" s="106"/>
      <c r="T5" s="70"/>
    </row>
    <row r="6" spans="2:20" ht="18" customHeight="1">
      <c r="B6" s="352"/>
      <c r="C6" s="352"/>
      <c r="D6" s="127"/>
      <c r="E6" s="238" t="s">
        <v>332</v>
      </c>
      <c r="F6" s="257" t="s">
        <v>337</v>
      </c>
      <c r="G6" s="256" t="s">
        <v>339</v>
      </c>
      <c r="H6" s="257" t="s">
        <v>337</v>
      </c>
      <c r="I6" s="256" t="s">
        <v>329</v>
      </c>
      <c r="J6" s="238" t="s">
        <v>332</v>
      </c>
      <c r="K6" s="257" t="s">
        <v>337</v>
      </c>
      <c r="L6" s="256" t="s">
        <v>339</v>
      </c>
      <c r="M6" s="257" t="s">
        <v>337</v>
      </c>
      <c r="N6" s="256" t="s">
        <v>329</v>
      </c>
      <c r="O6" s="109" t="s">
        <v>341</v>
      </c>
      <c r="P6" s="109" t="s">
        <v>341</v>
      </c>
      <c r="Q6" s="348" t="s">
        <v>341</v>
      </c>
      <c r="R6" s="306"/>
      <c r="S6" s="107" t="s">
        <v>334</v>
      </c>
      <c r="T6" s="70"/>
    </row>
    <row r="7" spans="2:19" s="145" customFormat="1" ht="15.75" customHeight="1">
      <c r="B7" s="158" t="s">
        <v>22</v>
      </c>
      <c r="C7" s="158"/>
      <c r="E7" s="159">
        <f>SUM(E9:E67)</f>
        <v>624107125</v>
      </c>
      <c r="F7" s="160">
        <v>100</v>
      </c>
      <c r="G7" s="160">
        <f>SUM(G9:G67)</f>
        <v>86324041</v>
      </c>
      <c r="H7" s="160">
        <f>SUM(H9:H67)</f>
        <v>100</v>
      </c>
      <c r="I7" s="160">
        <f>SUM(I9:I67)</f>
        <v>710431166</v>
      </c>
      <c r="J7" s="159">
        <v>511127599</v>
      </c>
      <c r="K7" s="160">
        <v>100</v>
      </c>
      <c r="L7" s="160">
        <v>69333089</v>
      </c>
      <c r="M7" s="160">
        <v>100.4266035532146</v>
      </c>
      <c r="N7" s="160">
        <v>580460688</v>
      </c>
      <c r="O7" s="161">
        <f>E7/J7*100</f>
        <v>122.10397681929909</v>
      </c>
      <c r="P7" s="161">
        <f>G7/L7*100</f>
        <v>124.50626713025868</v>
      </c>
      <c r="Q7" s="161">
        <f>I7/N7*100</f>
        <v>122.39091822872939</v>
      </c>
      <c r="R7" s="161"/>
      <c r="S7" s="142" t="s">
        <v>155</v>
      </c>
    </row>
    <row r="8" spans="2:21" ht="12" customHeight="1">
      <c r="B8" s="70"/>
      <c r="C8" s="70"/>
      <c r="E8" s="203"/>
      <c r="F8" s="239"/>
      <c r="G8" s="197"/>
      <c r="H8" s="239"/>
      <c r="I8" s="197"/>
      <c r="J8" s="203"/>
      <c r="K8" s="239"/>
      <c r="L8" s="197"/>
      <c r="M8" s="239"/>
      <c r="N8" s="197"/>
      <c r="O8" s="110"/>
      <c r="P8" s="110"/>
      <c r="Q8" s="110"/>
      <c r="R8" s="110"/>
      <c r="S8" s="105"/>
      <c r="U8" s="112"/>
    </row>
    <row r="9" spans="2:19" ht="13.5" customHeight="1">
      <c r="B9" s="70"/>
      <c r="C9" s="71" t="s">
        <v>281</v>
      </c>
      <c r="E9" s="121">
        <v>25505308</v>
      </c>
      <c r="F9" s="110">
        <f>E9/$E$7*100</f>
        <v>4.0866875217936345</v>
      </c>
      <c r="G9" s="231">
        <v>0</v>
      </c>
      <c r="H9" s="231">
        <v>0</v>
      </c>
      <c r="I9" s="123">
        <f>E9+G9</f>
        <v>25505308</v>
      </c>
      <c r="J9" s="121">
        <v>31599560</v>
      </c>
      <c r="K9" s="110">
        <v>6.182323173669986</v>
      </c>
      <c r="L9" s="231">
        <v>0</v>
      </c>
      <c r="M9" s="231">
        <v>0</v>
      </c>
      <c r="N9" s="123">
        <v>31599560</v>
      </c>
      <c r="O9" s="103">
        <f>IF(E9&gt;0,IF(J9&gt;0,E9/J9*100,"－  "),"－  ")</f>
        <v>80.71412386754753</v>
      </c>
      <c r="P9" s="103" t="str">
        <f>IF(G9&gt;0,IF(L9&gt;0,G9/L9*100,"－  "),"－  ")</f>
        <v>－  </v>
      </c>
      <c r="Q9" s="110">
        <f>I9/N9*100</f>
        <v>80.71412386754753</v>
      </c>
      <c r="R9" s="110"/>
      <c r="S9" s="71" t="str">
        <f>C9</f>
        <v>カナダ</v>
      </c>
    </row>
    <row r="10" spans="2:19" ht="13.5" customHeight="1">
      <c r="B10" s="70"/>
      <c r="C10" s="71" t="s">
        <v>80</v>
      </c>
      <c r="E10" s="121">
        <v>158857761</v>
      </c>
      <c r="F10" s="110">
        <f aca="true" t="shared" si="0" ref="F10:F67">E10/$E$7*100</f>
        <v>25.453604779788407</v>
      </c>
      <c r="G10" s="144">
        <v>5827243</v>
      </c>
      <c r="H10" s="110">
        <f>G10/$G$7*100</f>
        <v>6.750428886896062</v>
      </c>
      <c r="I10" s="123">
        <f aca="true" t="shared" si="1" ref="I10:I67">E10+G10</f>
        <v>164685004</v>
      </c>
      <c r="J10" s="121">
        <v>65284168</v>
      </c>
      <c r="K10" s="110">
        <v>12.772577361841892</v>
      </c>
      <c r="L10" s="144">
        <v>6060072</v>
      </c>
      <c r="M10" s="240">
        <v>8.74051926346452</v>
      </c>
      <c r="N10" s="123">
        <v>71344240</v>
      </c>
      <c r="O10" s="103">
        <f aca="true" t="shared" si="2" ref="O10:O67">IF(E10&gt;0,IF(J10&gt;0,E10/J10*100,"－  "),"－  ")</f>
        <v>243.332749526654</v>
      </c>
      <c r="P10" s="103">
        <f aca="true" t="shared" si="3" ref="P10:P67">IF(G10&gt;0,IF(L10&gt;0,G10/L10*100,"－  "),"－  ")</f>
        <v>96.1579829414568</v>
      </c>
      <c r="Q10" s="110">
        <f aca="true" t="shared" si="4" ref="Q10:Q52">I10/N10*100</f>
        <v>230.83153454294276</v>
      </c>
      <c r="R10" s="110"/>
      <c r="S10" s="71" t="str">
        <f aca="true" t="shared" si="5" ref="S10:S56">C10</f>
        <v>アメリカ</v>
      </c>
    </row>
    <row r="11" spans="2:19" ht="13.5" customHeight="1">
      <c r="B11" s="70"/>
      <c r="C11" s="93" t="s">
        <v>71</v>
      </c>
      <c r="E11" s="121">
        <v>984185</v>
      </c>
      <c r="F11" s="110">
        <f t="shared" si="0"/>
        <v>0.15769488290972483</v>
      </c>
      <c r="G11" s="144">
        <v>0</v>
      </c>
      <c r="H11" s="231">
        <v>0</v>
      </c>
      <c r="I11" s="123">
        <f t="shared" si="1"/>
        <v>984185</v>
      </c>
      <c r="J11" s="233">
        <v>291403</v>
      </c>
      <c r="K11" s="231">
        <v>0.057011791296364724</v>
      </c>
      <c r="L11" s="231">
        <v>0</v>
      </c>
      <c r="M11" s="231">
        <v>0</v>
      </c>
      <c r="N11" s="231">
        <v>291403</v>
      </c>
      <c r="O11" s="103">
        <f t="shared" si="2"/>
        <v>337.7401742603885</v>
      </c>
      <c r="P11" s="103" t="str">
        <f t="shared" si="3"/>
        <v>－  </v>
      </c>
      <c r="Q11" s="231">
        <v>0</v>
      </c>
      <c r="R11" s="110"/>
      <c r="S11" s="114" t="s">
        <v>71</v>
      </c>
    </row>
    <row r="12" spans="2:19" ht="13.5" customHeight="1">
      <c r="B12" s="70"/>
      <c r="C12" s="71" t="s">
        <v>81</v>
      </c>
      <c r="E12" s="121">
        <v>54219261</v>
      </c>
      <c r="F12" s="110">
        <f t="shared" si="0"/>
        <v>8.687492712088488</v>
      </c>
      <c r="G12" s="144">
        <v>7849798</v>
      </c>
      <c r="H12" s="110">
        <f>G12/$G$7*100</f>
        <v>9.09340886856768</v>
      </c>
      <c r="I12" s="123">
        <f t="shared" si="1"/>
        <v>62069059</v>
      </c>
      <c r="J12" s="121">
        <v>58440780</v>
      </c>
      <c r="K12" s="110">
        <v>11.433696813542639</v>
      </c>
      <c r="L12" s="144">
        <v>3148083</v>
      </c>
      <c r="M12" s="240">
        <v>4.540520327891348</v>
      </c>
      <c r="N12" s="123">
        <v>61588863</v>
      </c>
      <c r="O12" s="103">
        <f t="shared" si="2"/>
        <v>92.77641571519067</v>
      </c>
      <c r="P12" s="103">
        <f t="shared" si="3"/>
        <v>249.3516848189835</v>
      </c>
      <c r="Q12" s="110">
        <f t="shared" si="4"/>
        <v>100.77967992362515</v>
      </c>
      <c r="R12" s="110"/>
      <c r="S12" s="71" t="str">
        <f t="shared" si="5"/>
        <v>メキシコ</v>
      </c>
    </row>
    <row r="13" spans="2:19" ht="13.5" customHeight="1">
      <c r="B13" s="70"/>
      <c r="C13" s="71" t="s">
        <v>219</v>
      </c>
      <c r="E13" s="233">
        <v>2136766</v>
      </c>
      <c r="F13" s="110">
        <f t="shared" si="0"/>
        <v>0.3423716721708633</v>
      </c>
      <c r="G13" s="144">
        <v>0</v>
      </c>
      <c r="H13" s="231">
        <v>0</v>
      </c>
      <c r="I13" s="123">
        <f t="shared" si="1"/>
        <v>2136766</v>
      </c>
      <c r="J13" s="233">
        <v>0</v>
      </c>
      <c r="K13" s="231">
        <v>0</v>
      </c>
      <c r="L13" s="231">
        <v>0</v>
      </c>
      <c r="M13" s="231">
        <v>0</v>
      </c>
      <c r="N13" s="231">
        <v>0</v>
      </c>
      <c r="O13" s="103" t="str">
        <f t="shared" si="2"/>
        <v>－  </v>
      </c>
      <c r="P13" s="103" t="str">
        <f t="shared" si="3"/>
        <v>－  </v>
      </c>
      <c r="Q13" s="231">
        <v>0</v>
      </c>
      <c r="R13" s="110"/>
      <c r="S13" s="71" t="s">
        <v>219</v>
      </c>
    </row>
    <row r="14" spans="2:19" ht="13.5" customHeight="1">
      <c r="B14" s="70"/>
      <c r="C14" s="71" t="s">
        <v>115</v>
      </c>
      <c r="E14" s="233">
        <v>0</v>
      </c>
      <c r="F14" s="231">
        <v>0</v>
      </c>
      <c r="G14" s="144">
        <v>3416992</v>
      </c>
      <c r="H14" s="110">
        <f>G14/$G$7*100</f>
        <v>3.958331839446673</v>
      </c>
      <c r="I14" s="123">
        <f t="shared" si="1"/>
        <v>3416992</v>
      </c>
      <c r="J14" s="233">
        <v>0</v>
      </c>
      <c r="K14" s="231">
        <v>0</v>
      </c>
      <c r="L14" s="144">
        <v>2497751</v>
      </c>
      <c r="M14" s="240">
        <v>3.6025381762523225</v>
      </c>
      <c r="N14" s="123">
        <v>2497751</v>
      </c>
      <c r="O14" s="103" t="str">
        <f t="shared" si="2"/>
        <v>－  </v>
      </c>
      <c r="P14" s="103">
        <f t="shared" si="3"/>
        <v>136.8027477518776</v>
      </c>
      <c r="Q14" s="110">
        <f t="shared" si="4"/>
        <v>136.8027477518776</v>
      </c>
      <c r="R14" s="110"/>
      <c r="S14" s="71" t="str">
        <f t="shared" si="5"/>
        <v>ブラジル</v>
      </c>
    </row>
    <row r="15" spans="2:19" ht="13.5" customHeight="1">
      <c r="B15" s="70"/>
      <c r="C15" s="71" t="s">
        <v>322</v>
      </c>
      <c r="E15" s="121">
        <v>19626543</v>
      </c>
      <c r="F15" s="110">
        <f t="shared" si="0"/>
        <v>3.144739454785106</v>
      </c>
      <c r="G15" s="144">
        <v>0</v>
      </c>
      <c r="H15" s="231">
        <v>0</v>
      </c>
      <c r="I15" s="123">
        <f t="shared" si="1"/>
        <v>19626543</v>
      </c>
      <c r="J15" s="121">
        <v>21267446</v>
      </c>
      <c r="K15" s="110">
        <v>4.1608878177599635</v>
      </c>
      <c r="L15" s="231">
        <v>4137</v>
      </c>
      <c r="M15" s="231">
        <v>0.005966847950478594</v>
      </c>
      <c r="N15" s="123">
        <v>21271583</v>
      </c>
      <c r="O15" s="103">
        <f t="shared" si="2"/>
        <v>92.28443791511214</v>
      </c>
      <c r="P15" s="103" t="str">
        <f t="shared" si="3"/>
        <v>－  </v>
      </c>
      <c r="Q15" s="110">
        <f>I15/N15*100</f>
        <v>92.26648999277582</v>
      </c>
      <c r="R15" s="110"/>
      <c r="S15" s="71" t="str">
        <f>C15</f>
        <v>チリ</v>
      </c>
    </row>
    <row r="16" spans="2:19" ht="13.5" customHeight="1">
      <c r="B16" s="70"/>
      <c r="C16" s="71" t="s">
        <v>222</v>
      </c>
      <c r="E16" s="121">
        <v>186425</v>
      </c>
      <c r="F16" s="110">
        <f t="shared" si="0"/>
        <v>0.029870673243796084</v>
      </c>
      <c r="G16" s="231">
        <v>824382</v>
      </c>
      <c r="H16" s="110">
        <f>G16/$G$7*100</f>
        <v>0.9549854136230718</v>
      </c>
      <c r="I16" s="123">
        <f t="shared" si="1"/>
        <v>1010807</v>
      </c>
      <c r="J16" s="233">
        <v>48786</v>
      </c>
      <c r="K16" s="231">
        <v>0</v>
      </c>
      <c r="L16" s="231">
        <v>0</v>
      </c>
      <c r="M16" s="231">
        <v>0.03532864909206567</v>
      </c>
      <c r="N16" s="123">
        <v>48786</v>
      </c>
      <c r="O16" s="103">
        <f t="shared" si="2"/>
        <v>382.1280695281433</v>
      </c>
      <c r="P16" s="103" t="str">
        <f t="shared" si="3"/>
        <v>－  </v>
      </c>
      <c r="Q16" s="231">
        <v>0</v>
      </c>
      <c r="R16" s="110"/>
      <c r="S16" s="71" t="s">
        <v>115</v>
      </c>
    </row>
    <row r="17" spans="2:19" ht="13.5" customHeight="1">
      <c r="B17" s="70"/>
      <c r="C17" s="71" t="s">
        <v>91</v>
      </c>
      <c r="E17" s="296">
        <v>3956721</v>
      </c>
      <c r="F17" s="110">
        <f t="shared" si="0"/>
        <v>0.633981065349959</v>
      </c>
      <c r="G17" s="231">
        <v>0</v>
      </c>
      <c r="H17" s="231">
        <v>0</v>
      </c>
      <c r="I17" s="123">
        <f t="shared" si="1"/>
        <v>3956721</v>
      </c>
      <c r="J17" s="121">
        <v>3812510</v>
      </c>
      <c r="K17" s="110">
        <v>0.7459018075836676</v>
      </c>
      <c r="L17" s="231">
        <v>0</v>
      </c>
      <c r="M17" s="231">
        <v>0.03532864909206567</v>
      </c>
      <c r="N17" s="123">
        <v>3812510</v>
      </c>
      <c r="O17" s="103">
        <f t="shared" si="2"/>
        <v>103.78257368505264</v>
      </c>
      <c r="P17" s="103" t="str">
        <f t="shared" si="3"/>
        <v>－  </v>
      </c>
      <c r="Q17" s="110">
        <f t="shared" si="4"/>
        <v>103.78257368505264</v>
      </c>
      <c r="R17" s="110"/>
      <c r="S17" s="93" t="str">
        <f t="shared" si="5"/>
        <v>スウェーデン</v>
      </c>
    </row>
    <row r="18" spans="2:19" ht="13.5" customHeight="1">
      <c r="B18" s="70"/>
      <c r="C18" s="71" t="s">
        <v>116</v>
      </c>
      <c r="E18" s="121">
        <v>3073137</v>
      </c>
      <c r="F18" s="110">
        <f t="shared" si="0"/>
        <v>0.49240537031202775</v>
      </c>
      <c r="G18" s="231">
        <v>0</v>
      </c>
      <c r="H18" s="231">
        <v>0</v>
      </c>
      <c r="I18" s="123">
        <f t="shared" si="1"/>
        <v>3073137</v>
      </c>
      <c r="J18" s="121">
        <v>3211741</v>
      </c>
      <c r="K18" s="110">
        <v>0.6283638383612308</v>
      </c>
      <c r="L18" s="231">
        <v>0</v>
      </c>
      <c r="M18" s="231">
        <v>0.03532864909206567</v>
      </c>
      <c r="N18" s="123">
        <v>3211741</v>
      </c>
      <c r="O18" s="103">
        <f t="shared" si="2"/>
        <v>95.68445898968815</v>
      </c>
      <c r="P18" s="103" t="str">
        <f t="shared" si="3"/>
        <v>－  </v>
      </c>
      <c r="Q18" s="110">
        <f t="shared" si="4"/>
        <v>95.68445898968815</v>
      </c>
      <c r="R18" s="110"/>
      <c r="S18" s="71" t="str">
        <f t="shared" si="5"/>
        <v>デンマーク</v>
      </c>
    </row>
    <row r="19" spans="2:19" ht="13.5" customHeight="1">
      <c r="B19" s="70"/>
      <c r="C19" s="71" t="s">
        <v>113</v>
      </c>
      <c r="E19" s="121">
        <v>27202569</v>
      </c>
      <c r="F19" s="110">
        <f t="shared" si="0"/>
        <v>4.358637789946718</v>
      </c>
      <c r="G19" s="144">
        <v>185472</v>
      </c>
      <c r="H19" s="110">
        <f>G19/$G$7*100</f>
        <v>0.2148555580246759</v>
      </c>
      <c r="I19" s="123">
        <f t="shared" si="1"/>
        <v>27388041</v>
      </c>
      <c r="J19" s="121">
        <v>17845127</v>
      </c>
      <c r="K19" s="110">
        <v>3.491325264946219</v>
      </c>
      <c r="L19" s="144">
        <v>123648</v>
      </c>
      <c r="M19" s="231">
        <v>0.17833909001227394</v>
      </c>
      <c r="N19" s="123">
        <v>17968775</v>
      </c>
      <c r="O19" s="103">
        <f t="shared" si="2"/>
        <v>152.43695940073724</v>
      </c>
      <c r="P19" s="103">
        <f t="shared" si="3"/>
        <v>150</v>
      </c>
      <c r="Q19" s="110">
        <f t="shared" si="4"/>
        <v>152.42019002408344</v>
      </c>
      <c r="R19" s="110"/>
      <c r="S19" s="71" t="str">
        <f t="shared" si="5"/>
        <v>イギリス</v>
      </c>
    </row>
    <row r="20" spans="2:19" ht="13.5" customHeight="1">
      <c r="B20" s="70"/>
      <c r="C20" s="71" t="s">
        <v>110</v>
      </c>
      <c r="E20" s="121">
        <v>1092804</v>
      </c>
      <c r="F20" s="110">
        <f t="shared" si="0"/>
        <v>0.1750987861258594</v>
      </c>
      <c r="G20" s="231">
        <v>0</v>
      </c>
      <c r="H20" s="231">
        <v>0</v>
      </c>
      <c r="I20" s="123">
        <f t="shared" si="1"/>
        <v>1092804</v>
      </c>
      <c r="J20" s="121">
        <v>1880461</v>
      </c>
      <c r="K20" s="110">
        <v>0.3679044144121828</v>
      </c>
      <c r="L20" s="231">
        <v>0</v>
      </c>
      <c r="M20" s="231">
        <v>0.03532864909206567</v>
      </c>
      <c r="N20" s="123">
        <v>1880461</v>
      </c>
      <c r="O20" s="103">
        <f t="shared" si="2"/>
        <v>58.11362213840117</v>
      </c>
      <c r="P20" s="103" t="str">
        <f t="shared" si="3"/>
        <v>－  </v>
      </c>
      <c r="Q20" s="110">
        <f t="shared" si="4"/>
        <v>58.11362213840117</v>
      </c>
      <c r="R20" s="110"/>
      <c r="S20" s="93" t="str">
        <f t="shared" si="5"/>
        <v>アイルランド</v>
      </c>
    </row>
    <row r="21" spans="2:19" ht="13.5" customHeight="1">
      <c r="B21" s="70"/>
      <c r="C21" s="71" t="s">
        <v>85</v>
      </c>
      <c r="E21" s="121">
        <v>5281510</v>
      </c>
      <c r="F21" s="110">
        <f t="shared" si="0"/>
        <v>0.8462505535407884</v>
      </c>
      <c r="G21" s="144">
        <v>13687</v>
      </c>
      <c r="H21" s="110">
        <f>G21/$G$7*100</f>
        <v>0.01585537451843803</v>
      </c>
      <c r="I21" s="123">
        <f t="shared" si="1"/>
        <v>5295197</v>
      </c>
      <c r="J21" s="121">
        <v>3547439</v>
      </c>
      <c r="K21" s="110">
        <v>0.6940417631410273</v>
      </c>
      <c r="L21" s="144">
        <v>16293</v>
      </c>
      <c r="M21" s="231">
        <v>0.023499602044270665</v>
      </c>
      <c r="N21" s="123">
        <v>3563732</v>
      </c>
      <c r="O21" s="103">
        <f t="shared" si="2"/>
        <v>148.882334551771</v>
      </c>
      <c r="P21" s="103">
        <f t="shared" si="3"/>
        <v>84.00540109249371</v>
      </c>
      <c r="Q21" s="110">
        <f t="shared" si="4"/>
        <v>148.5857241790348</v>
      </c>
      <c r="R21" s="110"/>
      <c r="S21" s="71" t="str">
        <f t="shared" si="5"/>
        <v>オランダ</v>
      </c>
    </row>
    <row r="22" spans="2:19" ht="13.5" customHeight="1">
      <c r="B22" s="70"/>
      <c r="C22" s="71" t="s">
        <v>112</v>
      </c>
      <c r="E22" s="121">
        <v>6029218</v>
      </c>
      <c r="F22" s="110">
        <f t="shared" si="0"/>
        <v>0.9660549861532185</v>
      </c>
      <c r="G22" s="231">
        <v>0</v>
      </c>
      <c r="H22" s="231">
        <v>0</v>
      </c>
      <c r="I22" s="123">
        <f t="shared" si="1"/>
        <v>6029218</v>
      </c>
      <c r="J22" s="121">
        <v>4825340</v>
      </c>
      <c r="K22" s="110">
        <v>0.9440578065908743</v>
      </c>
      <c r="L22" s="231">
        <v>0</v>
      </c>
      <c r="M22" s="231">
        <v>0.03532864909206567</v>
      </c>
      <c r="N22" s="123">
        <v>4825340</v>
      </c>
      <c r="O22" s="103">
        <f t="shared" si="2"/>
        <v>124.94908130826015</v>
      </c>
      <c r="P22" s="103" t="str">
        <f t="shared" si="3"/>
        <v>－  </v>
      </c>
      <c r="Q22" s="110">
        <f t="shared" si="4"/>
        <v>124.94908130826015</v>
      </c>
      <c r="R22" s="110"/>
      <c r="S22" s="71" t="str">
        <f t="shared" si="5"/>
        <v>ベルギー</v>
      </c>
    </row>
    <row r="23" spans="2:19" ht="13.5" customHeight="1">
      <c r="B23" s="70"/>
      <c r="C23" s="71" t="s">
        <v>87</v>
      </c>
      <c r="E23" s="121">
        <v>8549678</v>
      </c>
      <c r="F23" s="110">
        <f t="shared" si="0"/>
        <v>1.3699055270359235</v>
      </c>
      <c r="G23" s="123">
        <v>449223</v>
      </c>
      <c r="H23" s="110">
        <f>G23/$G$7*100</f>
        <v>0.5203915326438437</v>
      </c>
      <c r="I23" s="123">
        <f t="shared" si="1"/>
        <v>8998901</v>
      </c>
      <c r="J23" s="121">
        <v>6922745</v>
      </c>
      <c r="K23" s="110">
        <v>1.35440641701682</v>
      </c>
      <c r="L23" s="123">
        <v>213656</v>
      </c>
      <c r="M23" s="240">
        <v>0.3081587782710792</v>
      </c>
      <c r="N23" s="123">
        <v>7136401</v>
      </c>
      <c r="O23" s="103">
        <f t="shared" si="2"/>
        <v>123.50127008867146</v>
      </c>
      <c r="P23" s="103">
        <f t="shared" si="3"/>
        <v>210.25527015389224</v>
      </c>
      <c r="Q23" s="110">
        <f t="shared" si="4"/>
        <v>126.09858947107932</v>
      </c>
      <c r="R23" s="110"/>
      <c r="S23" s="71" t="str">
        <f t="shared" si="5"/>
        <v>フランス</v>
      </c>
    </row>
    <row r="24" spans="2:19" ht="13.5" customHeight="1">
      <c r="B24" s="70"/>
      <c r="C24" s="71" t="s">
        <v>282</v>
      </c>
      <c r="E24" s="121">
        <v>44275301</v>
      </c>
      <c r="F24" s="110">
        <f t="shared" si="0"/>
        <v>7.094182909704805</v>
      </c>
      <c r="G24" s="123">
        <v>6178291</v>
      </c>
      <c r="H24" s="110">
        <f>G24/$G$7*100</f>
        <v>7.157091962365386</v>
      </c>
      <c r="I24" s="123">
        <f t="shared" si="1"/>
        <v>50453592</v>
      </c>
      <c r="J24" s="121">
        <v>30178824</v>
      </c>
      <c r="K24" s="110">
        <v>5.9043620534370715</v>
      </c>
      <c r="L24" s="123">
        <v>7255790</v>
      </c>
      <c r="M24" s="240">
        <v>10.465118610249718</v>
      </c>
      <c r="N24" s="123">
        <v>37434614</v>
      </c>
      <c r="O24" s="103">
        <f t="shared" si="2"/>
        <v>146.7098287196347</v>
      </c>
      <c r="P24" s="103">
        <f t="shared" si="3"/>
        <v>85.14980450095717</v>
      </c>
      <c r="Q24" s="110">
        <f t="shared" si="4"/>
        <v>134.77791436556552</v>
      </c>
      <c r="R24" s="110"/>
      <c r="S24" s="71" t="str">
        <f t="shared" si="5"/>
        <v>ドイツ</v>
      </c>
    </row>
    <row r="25" spans="2:19" ht="13.5" customHeight="1">
      <c r="B25" s="70"/>
      <c r="C25" s="71" t="s">
        <v>229</v>
      </c>
      <c r="E25" s="121">
        <v>1588824</v>
      </c>
      <c r="F25" s="110">
        <f t="shared" si="0"/>
        <v>0.25457552659729693</v>
      </c>
      <c r="G25" s="231">
        <v>0</v>
      </c>
      <c r="H25" s="231">
        <v>0</v>
      </c>
      <c r="I25" s="123">
        <f t="shared" si="1"/>
        <v>1588824</v>
      </c>
      <c r="J25" s="233">
        <v>2534336</v>
      </c>
      <c r="K25" s="231">
        <v>0.4958323528133334</v>
      </c>
      <c r="L25" s="123">
        <v>0</v>
      </c>
      <c r="M25" s="240">
        <v>0.03532864909206567</v>
      </c>
      <c r="N25" s="123">
        <v>2534336</v>
      </c>
      <c r="O25" s="103">
        <f t="shared" si="2"/>
        <v>62.69192403848582</v>
      </c>
      <c r="P25" s="103" t="str">
        <f t="shared" si="3"/>
        <v>－  </v>
      </c>
      <c r="Q25" s="231">
        <v>0</v>
      </c>
      <c r="R25" s="110"/>
      <c r="S25" s="71" t="str">
        <f t="shared" si="5"/>
        <v>ポルトガル</v>
      </c>
    </row>
    <row r="26" spans="2:19" ht="13.5" customHeight="1">
      <c r="B26" s="70"/>
      <c r="C26" s="71" t="s">
        <v>79</v>
      </c>
      <c r="E26" s="121">
        <v>11878740</v>
      </c>
      <c r="F26" s="110">
        <f t="shared" si="0"/>
        <v>1.9033174793510008</v>
      </c>
      <c r="G26" s="123">
        <v>139328</v>
      </c>
      <c r="H26" s="110">
        <f>G26/$G$7*100</f>
        <v>0.16140115590742563</v>
      </c>
      <c r="I26" s="123">
        <f t="shared" si="1"/>
        <v>12018068</v>
      </c>
      <c r="J26" s="121">
        <v>10565059</v>
      </c>
      <c r="K26" s="110">
        <v>2.06701008137109</v>
      </c>
      <c r="L26" s="123">
        <v>143679</v>
      </c>
      <c r="M26" s="240">
        <v>0.20723005720976892</v>
      </c>
      <c r="N26" s="123">
        <v>10708738</v>
      </c>
      <c r="O26" s="103">
        <f t="shared" si="2"/>
        <v>112.43420410619571</v>
      </c>
      <c r="P26" s="103">
        <f t="shared" si="3"/>
        <v>96.97172168514537</v>
      </c>
      <c r="Q26" s="110">
        <f t="shared" si="4"/>
        <v>112.22674417844567</v>
      </c>
      <c r="R26" s="110"/>
      <c r="S26" s="71" t="str">
        <f t="shared" si="5"/>
        <v>スペイン</v>
      </c>
    </row>
    <row r="27" spans="2:19" ht="13.5" customHeight="1">
      <c r="B27" s="70"/>
      <c r="C27" s="71" t="s">
        <v>114</v>
      </c>
      <c r="E27" s="121">
        <v>8788243</v>
      </c>
      <c r="F27" s="110">
        <f t="shared" si="0"/>
        <v>1.408130535282705</v>
      </c>
      <c r="G27" s="123">
        <v>51156</v>
      </c>
      <c r="H27" s="110">
        <f>G27/$G$7*100</f>
        <v>0.05926043244430598</v>
      </c>
      <c r="I27" s="123">
        <f t="shared" si="1"/>
        <v>8839399</v>
      </c>
      <c r="J27" s="121">
        <v>7865436</v>
      </c>
      <c r="K27" s="110">
        <v>1.5388400108678146</v>
      </c>
      <c r="L27" s="123">
        <v>183195</v>
      </c>
      <c r="M27" s="240">
        <v>0.2642244888295688</v>
      </c>
      <c r="N27" s="123">
        <v>8048631</v>
      </c>
      <c r="O27" s="103">
        <f t="shared" si="2"/>
        <v>111.73243288738222</v>
      </c>
      <c r="P27" s="103">
        <f t="shared" si="3"/>
        <v>27.92434291328912</v>
      </c>
      <c r="Q27" s="110">
        <f t="shared" si="4"/>
        <v>109.8248758080722</v>
      </c>
      <c r="R27" s="110"/>
      <c r="S27" s="71" t="str">
        <f t="shared" si="5"/>
        <v>イタリア</v>
      </c>
    </row>
    <row r="28" spans="2:19" ht="13.5" customHeight="1">
      <c r="B28" s="70"/>
      <c r="C28" s="71" t="s">
        <v>102</v>
      </c>
      <c r="E28" s="121">
        <v>2693277</v>
      </c>
      <c r="F28" s="110">
        <f t="shared" si="0"/>
        <v>0.4315408192143296</v>
      </c>
      <c r="G28" s="231">
        <v>561976</v>
      </c>
      <c r="H28" s="110">
        <f>G28/$G$7*100</f>
        <v>0.6510075217632594</v>
      </c>
      <c r="I28" s="123">
        <f t="shared" si="1"/>
        <v>3255253</v>
      </c>
      <c r="J28" s="121">
        <v>3149168</v>
      </c>
      <c r="K28" s="110">
        <v>0.6161216898013757</v>
      </c>
      <c r="L28" s="231">
        <v>0</v>
      </c>
      <c r="M28" s="231">
        <v>0.03532864909206567</v>
      </c>
      <c r="N28" s="123">
        <v>3149168</v>
      </c>
      <c r="O28" s="103">
        <f t="shared" si="2"/>
        <v>85.52344619277218</v>
      </c>
      <c r="P28" s="103" t="str">
        <f t="shared" si="3"/>
        <v>－  </v>
      </c>
      <c r="Q28" s="110">
        <f t="shared" si="4"/>
        <v>103.368667533774</v>
      </c>
      <c r="R28" s="110"/>
      <c r="S28" s="93" t="str">
        <f t="shared" si="5"/>
        <v>フィンランド</v>
      </c>
    </row>
    <row r="29" spans="2:19" ht="13.5" customHeight="1">
      <c r="B29" s="70"/>
      <c r="C29" s="71" t="s">
        <v>109</v>
      </c>
      <c r="E29" s="121">
        <v>7604018</v>
      </c>
      <c r="F29" s="110">
        <f t="shared" si="0"/>
        <v>1.2183834626146912</v>
      </c>
      <c r="G29" s="231">
        <v>0</v>
      </c>
      <c r="H29" s="231">
        <v>0</v>
      </c>
      <c r="I29" s="123">
        <f t="shared" si="1"/>
        <v>7604018</v>
      </c>
      <c r="J29" s="121">
        <v>6980135</v>
      </c>
      <c r="K29" s="110">
        <v>1.3656345330708701</v>
      </c>
      <c r="L29" s="231">
        <v>0</v>
      </c>
      <c r="M29" s="231">
        <v>0.03532864909206567</v>
      </c>
      <c r="N29" s="123">
        <v>6980135</v>
      </c>
      <c r="O29" s="103">
        <f t="shared" si="2"/>
        <v>108.93797899324295</v>
      </c>
      <c r="P29" s="103" t="str">
        <f t="shared" si="3"/>
        <v>－  </v>
      </c>
      <c r="Q29" s="110">
        <f t="shared" si="4"/>
        <v>108.93797899324295</v>
      </c>
      <c r="R29" s="110"/>
      <c r="S29" s="93" t="str">
        <f t="shared" si="5"/>
        <v>オーストリア</v>
      </c>
    </row>
    <row r="30" spans="2:19" ht="13.5" customHeight="1">
      <c r="B30" s="70"/>
      <c r="C30" s="71" t="s">
        <v>233</v>
      </c>
      <c r="E30" s="233">
        <v>0</v>
      </c>
      <c r="F30" s="231">
        <v>0</v>
      </c>
      <c r="G30" s="231">
        <v>0</v>
      </c>
      <c r="H30" s="231">
        <v>0</v>
      </c>
      <c r="I30" s="123">
        <f t="shared" si="1"/>
        <v>0</v>
      </c>
      <c r="J30" s="233">
        <v>0</v>
      </c>
      <c r="K30" s="231">
        <v>0</v>
      </c>
      <c r="L30" s="231">
        <v>0</v>
      </c>
      <c r="M30" s="231">
        <v>0.03532864909206567</v>
      </c>
      <c r="N30" s="123">
        <v>0</v>
      </c>
      <c r="O30" s="103" t="str">
        <f t="shared" si="2"/>
        <v>－  </v>
      </c>
      <c r="P30" s="103" t="str">
        <f t="shared" si="3"/>
        <v>－  </v>
      </c>
      <c r="Q30" s="231">
        <v>0</v>
      </c>
      <c r="R30" s="110"/>
      <c r="S30" s="93" t="str">
        <f t="shared" si="5"/>
        <v>ギリシャ</v>
      </c>
    </row>
    <row r="31" spans="2:19" ht="13.5" customHeight="1">
      <c r="B31" s="70"/>
      <c r="C31" s="71" t="s">
        <v>106</v>
      </c>
      <c r="E31" s="121">
        <v>2369504</v>
      </c>
      <c r="F31" s="110">
        <f t="shared" si="0"/>
        <v>0.3796630265998005</v>
      </c>
      <c r="G31" s="231">
        <v>0</v>
      </c>
      <c r="H31" s="231">
        <v>0</v>
      </c>
      <c r="I31" s="123">
        <f t="shared" si="1"/>
        <v>2369504</v>
      </c>
      <c r="J31" s="121">
        <v>2516364</v>
      </c>
      <c r="K31" s="110">
        <v>0.4923162053708628</v>
      </c>
      <c r="L31" s="231">
        <v>0</v>
      </c>
      <c r="M31" s="231">
        <v>0.03532864909206567</v>
      </c>
      <c r="N31" s="123">
        <v>2516364</v>
      </c>
      <c r="O31" s="103">
        <f t="shared" si="2"/>
        <v>94.16380142141598</v>
      </c>
      <c r="P31" s="103" t="str">
        <f t="shared" si="3"/>
        <v>－  </v>
      </c>
      <c r="Q31" s="110">
        <f t="shared" si="4"/>
        <v>94.16380142141598</v>
      </c>
      <c r="R31" s="110"/>
      <c r="S31" s="71" t="str">
        <f t="shared" si="5"/>
        <v>ノルウェー</v>
      </c>
    </row>
    <row r="32" spans="2:19" ht="13.5" customHeight="1">
      <c r="B32" s="70"/>
      <c r="C32" s="71" t="s">
        <v>283</v>
      </c>
      <c r="E32" s="121">
        <v>2435348</v>
      </c>
      <c r="F32" s="110">
        <f t="shared" si="0"/>
        <v>0.3902131384896463</v>
      </c>
      <c r="G32" s="123">
        <v>108500</v>
      </c>
      <c r="H32" s="110">
        <f>G32/$G$7*100</f>
        <v>0.12568920400749078</v>
      </c>
      <c r="I32" s="123">
        <f t="shared" si="1"/>
        <v>2543848</v>
      </c>
      <c r="J32" s="121">
        <v>5924791</v>
      </c>
      <c r="K32" s="110">
        <v>1.1591608458615046</v>
      </c>
      <c r="L32" s="123">
        <v>190650</v>
      </c>
      <c r="M32" s="231">
        <v>0.2749769305677409</v>
      </c>
      <c r="N32" s="123">
        <v>6115441</v>
      </c>
      <c r="O32" s="103">
        <f t="shared" si="2"/>
        <v>41.1043697575155</v>
      </c>
      <c r="P32" s="103">
        <f t="shared" si="3"/>
        <v>56.91056910569105</v>
      </c>
      <c r="Q32" s="110">
        <f t="shared" si="4"/>
        <v>41.59713093462925</v>
      </c>
      <c r="R32" s="110"/>
      <c r="S32" s="71" t="str">
        <f t="shared" si="5"/>
        <v>スイス</v>
      </c>
    </row>
    <row r="33" spans="2:19" ht="13.5" customHeight="1">
      <c r="B33" s="70"/>
      <c r="C33" s="71" t="s">
        <v>379</v>
      </c>
      <c r="E33" s="121">
        <v>1299501</v>
      </c>
      <c r="F33" s="110">
        <f t="shared" si="0"/>
        <v>0.20821761969149125</v>
      </c>
      <c r="G33" s="123">
        <v>10787</v>
      </c>
      <c r="H33" s="110">
        <f>G33/$G$7*100</f>
        <v>0.012495939572615699</v>
      </c>
      <c r="I33" s="123">
        <f t="shared" si="1"/>
        <v>1310288</v>
      </c>
      <c r="J33" s="233">
        <v>1224862</v>
      </c>
      <c r="K33" s="231">
        <v>0.23963918254392677</v>
      </c>
      <c r="L33" s="231">
        <v>1340</v>
      </c>
      <c r="M33" s="231">
        <v>0.0019326991185983362</v>
      </c>
      <c r="N33" s="123">
        <v>1226202</v>
      </c>
      <c r="O33" s="103">
        <f t="shared" si="2"/>
        <v>106.0936660619727</v>
      </c>
      <c r="P33" s="103">
        <f t="shared" si="3"/>
        <v>805.0000000000001</v>
      </c>
      <c r="Q33" s="231">
        <v>0</v>
      </c>
      <c r="R33" s="110"/>
      <c r="S33" s="71" t="str">
        <f t="shared" si="5"/>
        <v>トルコ</v>
      </c>
    </row>
    <row r="34" spans="2:19" ht="13.5" customHeight="1">
      <c r="B34" s="70"/>
      <c r="C34" s="71" t="s">
        <v>321</v>
      </c>
      <c r="E34" s="121">
        <v>10253061</v>
      </c>
      <c r="F34" s="110">
        <f t="shared" si="0"/>
        <v>1.6428367165332394</v>
      </c>
      <c r="G34" s="231">
        <v>0</v>
      </c>
      <c r="H34" s="231">
        <v>0</v>
      </c>
      <c r="I34" s="123">
        <f t="shared" si="1"/>
        <v>10253061</v>
      </c>
      <c r="J34" s="121">
        <v>10068217</v>
      </c>
      <c r="K34" s="110">
        <v>1.9698049997100626</v>
      </c>
      <c r="L34" s="231">
        <v>0</v>
      </c>
      <c r="M34" s="231">
        <v>0.006754613073079772</v>
      </c>
      <c r="N34" s="123">
        <v>10068217</v>
      </c>
      <c r="O34" s="103">
        <f t="shared" si="2"/>
        <v>101.83591593228473</v>
      </c>
      <c r="P34" s="103" t="str">
        <f t="shared" si="3"/>
        <v>－  </v>
      </c>
      <c r="Q34" s="110">
        <f t="shared" si="4"/>
        <v>101.83591593228473</v>
      </c>
      <c r="R34" s="110"/>
      <c r="S34" s="71" t="str">
        <f t="shared" si="5"/>
        <v>ロシア</v>
      </c>
    </row>
    <row r="35" spans="2:19" ht="13.5" customHeight="1">
      <c r="B35" s="70"/>
      <c r="C35" s="71" t="s">
        <v>174</v>
      </c>
      <c r="E35" s="121">
        <v>1546036</v>
      </c>
      <c r="F35" s="110">
        <f t="shared" si="0"/>
        <v>0.24771965229526904</v>
      </c>
      <c r="G35" s="231">
        <v>0</v>
      </c>
      <c r="H35" s="231">
        <v>0</v>
      </c>
      <c r="I35" s="123">
        <f t="shared" si="1"/>
        <v>1546036</v>
      </c>
      <c r="J35" s="121">
        <v>2547815</v>
      </c>
      <c r="K35" s="110">
        <v>0.4984694633951864</v>
      </c>
      <c r="L35" s="231">
        <v>0</v>
      </c>
      <c r="M35" s="231">
        <v>0.006754613073079772</v>
      </c>
      <c r="N35" s="123">
        <v>2547815</v>
      </c>
      <c r="O35" s="103">
        <f t="shared" si="2"/>
        <v>60.68085791158306</v>
      </c>
      <c r="P35" s="103" t="str">
        <f t="shared" si="3"/>
        <v>－  </v>
      </c>
      <c r="Q35" s="110">
        <f t="shared" si="4"/>
        <v>60.68085791158306</v>
      </c>
      <c r="R35" s="110"/>
      <c r="S35" s="71" t="str">
        <f t="shared" si="5"/>
        <v>ウクライナ</v>
      </c>
    </row>
    <row r="36" spans="2:19" ht="13.5" customHeight="1">
      <c r="B36" s="70"/>
      <c r="C36" s="71" t="s">
        <v>157</v>
      </c>
      <c r="E36" s="121">
        <v>9991667</v>
      </c>
      <c r="F36" s="110">
        <f t="shared" si="0"/>
        <v>1.6009538426596235</v>
      </c>
      <c r="G36" s="123">
        <v>1969</v>
      </c>
      <c r="H36" s="110">
        <f>G36/$G$7*100</f>
        <v>0.0022809404856290265</v>
      </c>
      <c r="I36" s="123">
        <f t="shared" si="1"/>
        <v>9993636</v>
      </c>
      <c r="J36" s="121">
        <v>8447251</v>
      </c>
      <c r="K36" s="110">
        <v>1.6526697084107171</v>
      </c>
      <c r="L36" s="231">
        <v>2683</v>
      </c>
      <c r="M36" s="231">
        <v>0.0038697251755218927</v>
      </c>
      <c r="N36" s="123">
        <v>8449934</v>
      </c>
      <c r="O36" s="103">
        <f t="shared" si="2"/>
        <v>118.28306037076442</v>
      </c>
      <c r="P36" s="103">
        <f t="shared" si="3"/>
        <v>73.38799850913156</v>
      </c>
      <c r="Q36" s="110">
        <f t="shared" si="4"/>
        <v>118.2688054131547</v>
      </c>
      <c r="R36" s="110"/>
      <c r="S36" s="71" t="str">
        <f t="shared" si="5"/>
        <v>ポーランド</v>
      </c>
    </row>
    <row r="37" spans="2:19" ht="13.5" customHeight="1">
      <c r="B37" s="70"/>
      <c r="C37" s="71" t="s">
        <v>285</v>
      </c>
      <c r="E37" s="121">
        <v>2751073</v>
      </c>
      <c r="F37" s="110">
        <f t="shared" si="0"/>
        <v>0.44080140889274416</v>
      </c>
      <c r="G37" s="123">
        <v>1848</v>
      </c>
      <c r="H37" s="110">
        <f>G37/$G$7*100</f>
        <v>0.002140770958579198</v>
      </c>
      <c r="I37" s="123">
        <f t="shared" si="1"/>
        <v>2752921</v>
      </c>
      <c r="J37" s="121">
        <v>2048738</v>
      </c>
      <c r="K37" s="110">
        <v>0.40082711323126974</v>
      </c>
      <c r="L37" s="231">
        <v>4488</v>
      </c>
      <c r="M37" s="231">
        <v>0.0064730997345293535</v>
      </c>
      <c r="N37" s="123">
        <v>2053226</v>
      </c>
      <c r="O37" s="103">
        <f t="shared" si="2"/>
        <v>134.28134783461817</v>
      </c>
      <c r="P37" s="103">
        <f t="shared" si="3"/>
        <v>41.17647058823529</v>
      </c>
      <c r="Q37" s="110">
        <f t="shared" si="4"/>
        <v>134.07783653626052</v>
      </c>
      <c r="R37" s="110"/>
      <c r="S37" s="71" t="str">
        <f t="shared" si="5"/>
        <v>チェコ</v>
      </c>
    </row>
    <row r="38" spans="2:19" ht="13.5" customHeight="1">
      <c r="B38" s="70"/>
      <c r="C38" s="71" t="s">
        <v>170</v>
      </c>
      <c r="E38" s="121">
        <v>17637555</v>
      </c>
      <c r="F38" s="110">
        <f t="shared" si="0"/>
        <v>2.8260460894433788</v>
      </c>
      <c r="G38" s="231">
        <v>0</v>
      </c>
      <c r="H38" s="231">
        <v>0</v>
      </c>
      <c r="I38" s="123">
        <f t="shared" si="1"/>
        <v>17637555</v>
      </c>
      <c r="J38" s="121">
        <v>20485505</v>
      </c>
      <c r="K38" s="110">
        <v>4.00790429632034</v>
      </c>
      <c r="L38" s="231">
        <v>0</v>
      </c>
      <c r="M38" s="231">
        <v>0.022614738430165277</v>
      </c>
      <c r="N38" s="123">
        <v>20485505</v>
      </c>
      <c r="O38" s="103">
        <f t="shared" si="2"/>
        <v>86.0977310542259</v>
      </c>
      <c r="P38" s="103" t="str">
        <f t="shared" si="3"/>
        <v>－  </v>
      </c>
      <c r="Q38" s="110">
        <f t="shared" si="4"/>
        <v>86.0977310542259</v>
      </c>
      <c r="R38" s="110"/>
      <c r="S38" s="94" t="str">
        <f t="shared" si="5"/>
        <v>サウジアラビア</v>
      </c>
    </row>
    <row r="39" spans="2:19" ht="13.5" customHeight="1">
      <c r="B39" s="70"/>
      <c r="C39" s="71" t="s">
        <v>363</v>
      </c>
      <c r="E39" s="233">
        <v>0</v>
      </c>
      <c r="F39" s="231">
        <v>0</v>
      </c>
      <c r="G39" s="231">
        <v>0</v>
      </c>
      <c r="H39" s="231">
        <v>0</v>
      </c>
      <c r="I39" s="123">
        <f t="shared" si="1"/>
        <v>0</v>
      </c>
      <c r="J39" s="233">
        <v>0</v>
      </c>
      <c r="K39" s="231">
        <v>0</v>
      </c>
      <c r="L39" s="231">
        <v>0</v>
      </c>
      <c r="M39" s="231">
        <v>0.022614738430165277</v>
      </c>
      <c r="N39" s="123">
        <v>0</v>
      </c>
      <c r="O39" s="103" t="str">
        <f t="shared" si="2"/>
        <v>－  </v>
      </c>
      <c r="P39" s="103" t="str">
        <f t="shared" si="3"/>
        <v>－  </v>
      </c>
      <c r="Q39" s="231">
        <v>0</v>
      </c>
      <c r="R39" s="110"/>
      <c r="S39" s="94" t="str">
        <f t="shared" si="5"/>
        <v>シリア</v>
      </c>
    </row>
    <row r="40" spans="2:19" ht="13.5" customHeight="1">
      <c r="B40" s="70"/>
      <c r="C40" s="71" t="s">
        <v>165</v>
      </c>
      <c r="E40" s="121">
        <v>1440659</v>
      </c>
      <c r="F40" s="110">
        <f t="shared" si="0"/>
        <v>0.23083521118269562</v>
      </c>
      <c r="G40" s="231">
        <v>0</v>
      </c>
      <c r="H40" s="231">
        <v>0</v>
      </c>
      <c r="I40" s="123">
        <f t="shared" si="1"/>
        <v>1440659</v>
      </c>
      <c r="J40" s="121">
        <v>1849116</v>
      </c>
      <c r="K40" s="110">
        <v>0.3617718948492938</v>
      </c>
      <c r="L40" s="231">
        <v>0</v>
      </c>
      <c r="M40" s="231">
        <v>0.022614738430165277</v>
      </c>
      <c r="N40" s="123">
        <v>1849116</v>
      </c>
      <c r="O40" s="103">
        <f t="shared" si="2"/>
        <v>77.91068813422197</v>
      </c>
      <c r="P40" s="103" t="str">
        <f t="shared" si="3"/>
        <v>－  </v>
      </c>
      <c r="Q40" s="110">
        <f t="shared" si="4"/>
        <v>77.91068813422197</v>
      </c>
      <c r="R40" s="110"/>
      <c r="S40" s="71" t="str">
        <f t="shared" si="5"/>
        <v>オマーン</v>
      </c>
    </row>
    <row r="41" spans="2:19" ht="13.5" customHeight="1">
      <c r="B41" s="70"/>
      <c r="C41" s="71" t="s">
        <v>93</v>
      </c>
      <c r="E41" s="121">
        <v>7089503</v>
      </c>
      <c r="F41" s="110">
        <f t="shared" si="0"/>
        <v>1.1359432885820684</v>
      </c>
      <c r="G41" s="231">
        <v>0</v>
      </c>
      <c r="H41" s="231">
        <v>0</v>
      </c>
      <c r="I41" s="123">
        <f t="shared" si="1"/>
        <v>7089503</v>
      </c>
      <c r="J41" s="121">
        <v>9527377</v>
      </c>
      <c r="K41" s="110">
        <v>1.8639918913867923</v>
      </c>
      <c r="L41" s="231">
        <v>0</v>
      </c>
      <c r="M41" s="231">
        <v>0.022614738430165277</v>
      </c>
      <c r="N41" s="123">
        <v>9527377</v>
      </c>
      <c r="O41" s="103">
        <f t="shared" si="2"/>
        <v>74.41190791547349</v>
      </c>
      <c r="P41" s="103" t="str">
        <f t="shared" si="3"/>
        <v>－  </v>
      </c>
      <c r="Q41" s="110">
        <f t="shared" si="4"/>
        <v>74.41190791547349</v>
      </c>
      <c r="R41" s="110"/>
      <c r="S41" s="71" t="str">
        <f t="shared" si="5"/>
        <v>イスラエル</v>
      </c>
    </row>
    <row r="42" spans="2:19" ht="13.5" customHeight="1">
      <c r="B42" s="70"/>
      <c r="C42" s="93" t="s">
        <v>45</v>
      </c>
      <c r="E42" s="121">
        <v>3546357</v>
      </c>
      <c r="F42" s="110">
        <f t="shared" si="0"/>
        <v>0.5682288917948181</v>
      </c>
      <c r="G42" s="231">
        <v>0</v>
      </c>
      <c r="H42" s="231">
        <v>0</v>
      </c>
      <c r="I42" s="123">
        <f t="shared" si="1"/>
        <v>3546357</v>
      </c>
      <c r="J42" s="121">
        <v>2859584</v>
      </c>
      <c r="K42" s="110">
        <v>0.5594657783290626</v>
      </c>
      <c r="L42" s="231">
        <v>0</v>
      </c>
      <c r="M42" s="231">
        <v>0.022614738430165277</v>
      </c>
      <c r="N42" s="123">
        <v>2859584</v>
      </c>
      <c r="O42" s="103">
        <f t="shared" si="2"/>
        <v>124.01653527226337</v>
      </c>
      <c r="P42" s="103" t="str">
        <f t="shared" si="3"/>
        <v>－  </v>
      </c>
      <c r="Q42" s="110">
        <f t="shared" si="4"/>
        <v>124.01653527226337</v>
      </c>
      <c r="R42" s="110"/>
      <c r="S42" s="113" t="str">
        <f t="shared" si="5"/>
        <v>アラブ首長国連邦</v>
      </c>
    </row>
    <row r="43" spans="2:19" ht="13.5" customHeight="1">
      <c r="B43" s="70"/>
      <c r="C43" s="71" t="s">
        <v>94</v>
      </c>
      <c r="E43" s="121">
        <v>527964</v>
      </c>
      <c r="F43" s="110">
        <f t="shared" si="0"/>
        <v>0.08459509254921581</v>
      </c>
      <c r="G43" s="123">
        <v>12706965</v>
      </c>
      <c r="H43" s="110">
        <f>G43/$G$7*100</f>
        <v>14.720076647014244</v>
      </c>
      <c r="I43" s="123">
        <f t="shared" si="1"/>
        <v>13234929</v>
      </c>
      <c r="J43" s="121">
        <v>87184</v>
      </c>
      <c r="K43" s="110">
        <v>0.017057188884061804</v>
      </c>
      <c r="L43" s="123">
        <v>11188008</v>
      </c>
      <c r="M43" s="240">
        <v>16.136606866023236</v>
      </c>
      <c r="N43" s="123">
        <v>11275192</v>
      </c>
      <c r="O43" s="103">
        <f t="shared" si="2"/>
        <v>605.5744173242797</v>
      </c>
      <c r="P43" s="103">
        <f t="shared" si="3"/>
        <v>113.57665278752036</v>
      </c>
      <c r="Q43" s="110">
        <f t="shared" si="4"/>
        <v>117.38096344612137</v>
      </c>
      <c r="R43" s="110"/>
      <c r="S43" s="71" t="str">
        <f t="shared" si="5"/>
        <v>大韓民国</v>
      </c>
    </row>
    <row r="44" spans="2:19" ht="13.5" customHeight="1">
      <c r="B44" s="70"/>
      <c r="C44" s="71" t="s">
        <v>98</v>
      </c>
      <c r="E44" s="121">
        <v>5224911</v>
      </c>
      <c r="F44" s="110">
        <f t="shared" si="0"/>
        <v>0.8371817578592778</v>
      </c>
      <c r="G44" s="123">
        <v>22561408</v>
      </c>
      <c r="H44" s="110">
        <f>G44/$G$7*100</f>
        <v>26.13571809039848</v>
      </c>
      <c r="I44" s="123">
        <f t="shared" si="1"/>
        <v>27786319</v>
      </c>
      <c r="J44" s="121">
        <v>5018540</v>
      </c>
      <c r="K44" s="110">
        <v>0.9818565872432963</v>
      </c>
      <c r="L44" s="123">
        <v>16101730</v>
      </c>
      <c r="M44" s="240">
        <v>23.22373087978238</v>
      </c>
      <c r="N44" s="123">
        <v>21120270</v>
      </c>
      <c r="O44" s="103">
        <f t="shared" si="2"/>
        <v>104.11217206597937</v>
      </c>
      <c r="P44" s="103">
        <f t="shared" si="3"/>
        <v>140.1179127957058</v>
      </c>
      <c r="Q44" s="110">
        <f t="shared" si="4"/>
        <v>131.56232851189876</v>
      </c>
      <c r="R44" s="110"/>
      <c r="S44" s="94" t="str">
        <f t="shared" si="5"/>
        <v>中華人民共和国</v>
      </c>
    </row>
    <row r="45" spans="2:19" ht="13.5" customHeight="1">
      <c r="B45" s="70"/>
      <c r="C45" s="71" t="s">
        <v>284</v>
      </c>
      <c r="E45" s="121">
        <v>21016370</v>
      </c>
      <c r="F45" s="110">
        <f>E45/$E$7*100</f>
        <v>3.3674299103699545</v>
      </c>
      <c r="G45" s="123">
        <v>1065942</v>
      </c>
      <c r="H45" s="110">
        <f>G45/$G$7*100</f>
        <v>1.2348147603516384</v>
      </c>
      <c r="I45" s="123">
        <f t="shared" si="1"/>
        <v>22082312</v>
      </c>
      <c r="J45" s="121">
        <v>20326258</v>
      </c>
      <c r="K45" s="110">
        <v>3.976748279640443</v>
      </c>
      <c r="L45" s="123">
        <v>1669126</v>
      </c>
      <c r="M45" s="240">
        <v>2.4074017530071394</v>
      </c>
      <c r="N45" s="123">
        <v>21995384</v>
      </c>
      <c r="O45" s="103">
        <f t="shared" si="2"/>
        <v>103.39517485215428</v>
      </c>
      <c r="P45" s="103">
        <f t="shared" si="3"/>
        <v>63.86228481253063</v>
      </c>
      <c r="Q45" s="110">
        <f t="shared" si="4"/>
        <v>100.39521019501183</v>
      </c>
      <c r="R45" s="110"/>
      <c r="S45" s="71" t="str">
        <f t="shared" si="5"/>
        <v>台湾</v>
      </c>
    </row>
    <row r="46" spans="2:19" ht="13.5" customHeight="1">
      <c r="B46" s="70"/>
      <c r="C46" s="71" t="s">
        <v>171</v>
      </c>
      <c r="E46" s="121">
        <v>17613933</v>
      </c>
      <c r="F46" s="110">
        <f t="shared" si="0"/>
        <v>2.822261162296457</v>
      </c>
      <c r="G46" s="123">
        <v>468688</v>
      </c>
      <c r="H46" s="110">
        <f>G46/$G$7*100</f>
        <v>0.5429402916853718</v>
      </c>
      <c r="I46" s="123">
        <f t="shared" si="1"/>
        <v>18082621</v>
      </c>
      <c r="J46" s="121">
        <v>8584625</v>
      </c>
      <c r="K46" s="110">
        <v>1.6795463631381797</v>
      </c>
      <c r="L46" s="123">
        <v>556650</v>
      </c>
      <c r="M46" s="240">
        <v>0.8028634062446</v>
      </c>
      <c r="N46" s="123">
        <v>9141275</v>
      </c>
      <c r="O46" s="103">
        <f t="shared" si="2"/>
        <v>205.17999330197884</v>
      </c>
      <c r="P46" s="103">
        <f t="shared" si="3"/>
        <v>84.19796999910177</v>
      </c>
      <c r="Q46" s="110">
        <f t="shared" si="4"/>
        <v>197.8128980913494</v>
      </c>
      <c r="R46" s="110"/>
      <c r="S46" s="71" t="str">
        <f t="shared" si="5"/>
        <v>ベトナム</v>
      </c>
    </row>
    <row r="47" spans="2:19" ht="13.5" customHeight="1">
      <c r="B47" s="70"/>
      <c r="C47" s="71" t="s">
        <v>257</v>
      </c>
      <c r="E47" s="121">
        <v>24009313</v>
      </c>
      <c r="F47" s="110">
        <f t="shared" si="0"/>
        <v>3.8469858840339306</v>
      </c>
      <c r="G47" s="123">
        <v>17338018</v>
      </c>
      <c r="H47" s="110">
        <f>G47/$G$7*100</f>
        <v>20.084808124309195</v>
      </c>
      <c r="I47" s="123">
        <f t="shared" si="1"/>
        <v>41347331</v>
      </c>
      <c r="J47" s="121">
        <v>25196807</v>
      </c>
      <c r="K47" s="110">
        <v>4.929651040033156</v>
      </c>
      <c r="L47" s="123">
        <v>13200017</v>
      </c>
      <c r="M47" s="240">
        <v>19.03855315028586</v>
      </c>
      <c r="N47" s="123">
        <v>38396824</v>
      </c>
      <c r="O47" s="103">
        <f t="shared" si="2"/>
        <v>95.28712507104571</v>
      </c>
      <c r="P47" s="103">
        <f t="shared" si="3"/>
        <v>131.348452051236</v>
      </c>
      <c r="Q47" s="110">
        <f t="shared" si="4"/>
        <v>107.68424753047283</v>
      </c>
      <c r="R47" s="110"/>
      <c r="S47" s="71" t="str">
        <f t="shared" si="5"/>
        <v>タイ</v>
      </c>
    </row>
    <row r="48" spans="2:19" ht="13.5" customHeight="1">
      <c r="B48" s="70"/>
      <c r="C48" s="71" t="s">
        <v>133</v>
      </c>
      <c r="E48" s="121">
        <v>4656186</v>
      </c>
      <c r="F48" s="110">
        <f t="shared" si="0"/>
        <v>0.746055574994437</v>
      </c>
      <c r="G48" s="231">
        <v>0</v>
      </c>
      <c r="H48" s="231">
        <v>0</v>
      </c>
      <c r="I48" s="123">
        <f t="shared" si="1"/>
        <v>4656186</v>
      </c>
      <c r="J48" s="121">
        <v>8711005</v>
      </c>
      <c r="K48" s="110">
        <v>1.7042720872523263</v>
      </c>
      <c r="L48" s="231">
        <v>0</v>
      </c>
      <c r="M48" s="231">
        <v>0.022614738430165277</v>
      </c>
      <c r="N48" s="123">
        <v>8711005</v>
      </c>
      <c r="O48" s="103">
        <f t="shared" si="2"/>
        <v>53.451765898423886</v>
      </c>
      <c r="P48" s="103" t="str">
        <f t="shared" si="3"/>
        <v>－  </v>
      </c>
      <c r="Q48" s="240" t="s">
        <v>381</v>
      </c>
      <c r="R48" s="110"/>
      <c r="S48" s="93" t="str">
        <f t="shared" si="5"/>
        <v>シンガポール</v>
      </c>
    </row>
    <row r="49" spans="2:19" ht="13.5" customHeight="1">
      <c r="B49" s="70"/>
      <c r="C49" s="71" t="s">
        <v>158</v>
      </c>
      <c r="E49" s="121">
        <v>830638</v>
      </c>
      <c r="F49" s="110">
        <f t="shared" si="0"/>
        <v>0.13309221553911918</v>
      </c>
      <c r="G49" s="123">
        <v>3762445</v>
      </c>
      <c r="H49" s="110">
        <f>G49/$G$7*100</f>
        <v>4.358513522322246</v>
      </c>
      <c r="I49" s="123">
        <f t="shared" si="1"/>
        <v>4593083</v>
      </c>
      <c r="J49" s="121">
        <v>498293</v>
      </c>
      <c r="K49" s="110">
        <v>0.097488963807646</v>
      </c>
      <c r="L49" s="123">
        <v>2289071</v>
      </c>
      <c r="M49" s="240">
        <v>3.301556346350009</v>
      </c>
      <c r="N49" s="123">
        <v>2787364</v>
      </c>
      <c r="O49" s="103">
        <f t="shared" si="2"/>
        <v>166.69670254248004</v>
      </c>
      <c r="P49" s="103">
        <f t="shared" si="3"/>
        <v>164.36558761174294</v>
      </c>
      <c r="Q49" s="110">
        <f t="shared" si="4"/>
        <v>164.78231763056422</v>
      </c>
      <c r="R49" s="110"/>
      <c r="S49" s="71" t="str">
        <f t="shared" si="5"/>
        <v>マレーシア</v>
      </c>
    </row>
    <row r="50" spans="2:19" ht="13.5" customHeight="1">
      <c r="B50" s="70"/>
      <c r="C50" s="71" t="s">
        <v>111</v>
      </c>
      <c r="E50" s="121">
        <v>1296585</v>
      </c>
      <c r="F50" s="110">
        <f t="shared" si="0"/>
        <v>0.20775039221031166</v>
      </c>
      <c r="G50" s="123">
        <v>1378401</v>
      </c>
      <c r="H50" s="110">
        <f>G50/$G$7*100</f>
        <v>1.5967753409505008</v>
      </c>
      <c r="I50" s="123">
        <f t="shared" si="1"/>
        <v>2674986</v>
      </c>
      <c r="J50" s="121">
        <v>3102123</v>
      </c>
      <c r="K50" s="110">
        <v>0.6069175301958211</v>
      </c>
      <c r="L50" s="123">
        <v>1072355</v>
      </c>
      <c r="M50" s="240">
        <v>1.5466713159138201</v>
      </c>
      <c r="N50" s="123">
        <v>4174478</v>
      </c>
      <c r="O50" s="103">
        <f t="shared" si="2"/>
        <v>41.79669858351845</v>
      </c>
      <c r="P50" s="103">
        <f t="shared" si="3"/>
        <v>128.53961607863067</v>
      </c>
      <c r="Q50" s="110">
        <f t="shared" si="4"/>
        <v>64.079532818235</v>
      </c>
      <c r="R50" s="110"/>
      <c r="S50" s="71" t="str">
        <f t="shared" si="5"/>
        <v>フィリピン</v>
      </c>
    </row>
    <row r="51" spans="2:19" ht="13.5" customHeight="1">
      <c r="B51" s="70"/>
      <c r="C51" s="71" t="s">
        <v>108</v>
      </c>
      <c r="E51" s="121">
        <v>3477002</v>
      </c>
      <c r="F51" s="110">
        <f t="shared" si="0"/>
        <v>0.5571162162265011</v>
      </c>
      <c r="G51" s="231">
        <v>0</v>
      </c>
      <c r="H51" s="231">
        <v>0</v>
      </c>
      <c r="I51" s="123">
        <f t="shared" si="1"/>
        <v>3477002</v>
      </c>
      <c r="J51" s="121">
        <v>2268392</v>
      </c>
      <c r="K51" s="110">
        <v>0.4438015095326519</v>
      </c>
      <c r="L51" s="123">
        <v>13109</v>
      </c>
      <c r="M51" s="240">
        <v>0.018907278168437007</v>
      </c>
      <c r="N51" s="123">
        <v>2281501</v>
      </c>
      <c r="O51" s="103">
        <f t="shared" si="2"/>
        <v>153.28047356894223</v>
      </c>
      <c r="P51" s="103" t="str">
        <f t="shared" si="3"/>
        <v>－  </v>
      </c>
      <c r="Q51" s="110">
        <f t="shared" si="4"/>
        <v>152.39975787869477</v>
      </c>
      <c r="R51" s="110"/>
      <c r="S51" s="71" t="str">
        <f t="shared" si="5"/>
        <v>南アフリカ</v>
      </c>
    </row>
    <row r="52" spans="2:19" ht="13.5" customHeight="1">
      <c r="B52" s="70"/>
      <c r="C52" s="71" t="s">
        <v>100</v>
      </c>
      <c r="E52" s="121">
        <v>55363831</v>
      </c>
      <c r="F52" s="110">
        <f t="shared" si="0"/>
        <v>8.870885907607608</v>
      </c>
      <c r="G52" s="123">
        <v>248881</v>
      </c>
      <c r="H52" s="110">
        <f>G52/$G$7*100</f>
        <v>0.28831018232800293</v>
      </c>
      <c r="I52" s="123">
        <f t="shared" si="1"/>
        <v>55612712</v>
      </c>
      <c r="J52" s="121">
        <v>55994984</v>
      </c>
      <c r="K52" s="110">
        <v>10.95518694540304</v>
      </c>
      <c r="L52" s="123">
        <v>177772</v>
      </c>
      <c r="M52" s="240">
        <v>0.25640282665034586</v>
      </c>
      <c r="N52" s="123">
        <v>56172756</v>
      </c>
      <c r="O52" s="103">
        <f t="shared" si="2"/>
        <v>98.872840110107</v>
      </c>
      <c r="P52" s="103">
        <f t="shared" si="3"/>
        <v>140.00011250365637</v>
      </c>
      <c r="Q52" s="110">
        <f t="shared" si="4"/>
        <v>99.00299711126867</v>
      </c>
      <c r="R52" s="110"/>
      <c r="S52" s="94" t="str">
        <f t="shared" si="5"/>
        <v>オーストラリア</v>
      </c>
    </row>
    <row r="53" spans="2:19" ht="13.5" customHeight="1">
      <c r="B53" s="70"/>
      <c r="C53" s="90" t="s">
        <v>39</v>
      </c>
      <c r="E53" s="121">
        <v>4128081</v>
      </c>
      <c r="F53" s="110">
        <f t="shared" si="0"/>
        <v>0.6614378901698967</v>
      </c>
      <c r="G53" s="231">
        <v>0</v>
      </c>
      <c r="H53" s="231">
        <v>0</v>
      </c>
      <c r="I53" s="123">
        <f t="shared" si="1"/>
        <v>4128081</v>
      </c>
      <c r="J53" s="121">
        <v>4682688</v>
      </c>
      <c r="K53" s="110">
        <v>0.9161485330006608</v>
      </c>
      <c r="L53" s="231">
        <v>0</v>
      </c>
      <c r="M53" s="231">
        <v>0.0198280821032342</v>
      </c>
      <c r="N53" s="123">
        <v>4682688</v>
      </c>
      <c r="O53" s="103">
        <f t="shared" si="2"/>
        <v>88.1562256550084</v>
      </c>
      <c r="P53" s="103" t="str">
        <f t="shared" si="3"/>
        <v>－  </v>
      </c>
      <c r="Q53" s="110">
        <f aca="true" t="shared" si="6" ref="Q53:Q67">I53/N53*100</f>
        <v>88.1562256550084</v>
      </c>
      <c r="R53" s="110"/>
      <c r="S53" s="114" t="str">
        <f t="shared" si="5"/>
        <v>ニュージーランド</v>
      </c>
    </row>
    <row r="54" spans="2:19" ht="13.5" customHeight="1">
      <c r="B54" s="70"/>
      <c r="C54" s="71" t="s">
        <v>203</v>
      </c>
      <c r="E54" s="121">
        <v>1287921</v>
      </c>
      <c r="F54" s="110">
        <f t="shared" si="0"/>
        <v>0.2063621689946257</v>
      </c>
      <c r="G54" s="123">
        <v>391502</v>
      </c>
      <c r="H54" s="110">
        <f>G54/$G$7*100</f>
        <v>0.45352603453770196</v>
      </c>
      <c r="I54" s="123">
        <f t="shared" si="1"/>
        <v>1679423</v>
      </c>
      <c r="J54" s="121">
        <v>916869</v>
      </c>
      <c r="K54" s="110">
        <v>0.17938162638719105</v>
      </c>
      <c r="L54" s="123">
        <v>283523</v>
      </c>
      <c r="M54" s="240">
        <v>0.4089288449271314</v>
      </c>
      <c r="N54" s="123">
        <v>1200392</v>
      </c>
      <c r="O54" s="103">
        <f t="shared" si="2"/>
        <v>140.4694672848575</v>
      </c>
      <c r="P54" s="103">
        <f t="shared" si="3"/>
        <v>138.0847409204897</v>
      </c>
      <c r="Q54" s="110">
        <f t="shared" si="6"/>
        <v>139.9062139701031</v>
      </c>
      <c r="R54" s="110"/>
      <c r="S54" s="90" t="s">
        <v>203</v>
      </c>
    </row>
    <row r="55" spans="2:19" ht="13.5" customHeight="1">
      <c r="B55" s="70"/>
      <c r="C55" s="71" t="s">
        <v>375</v>
      </c>
      <c r="E55" s="121">
        <v>28355</v>
      </c>
      <c r="F55" s="110">
        <f t="shared" si="0"/>
        <v>0.004543290544872405</v>
      </c>
      <c r="G55" s="123">
        <v>184160</v>
      </c>
      <c r="H55" s="110">
        <f>G55/$G$7*100</f>
        <v>0.2133357033181521</v>
      </c>
      <c r="I55" s="123">
        <f t="shared" si="1"/>
        <v>212515</v>
      </c>
      <c r="J55" s="121">
        <v>9845</v>
      </c>
      <c r="K55" s="231">
        <v>0.0019261335172002716</v>
      </c>
      <c r="L55" s="123">
        <v>318394</v>
      </c>
      <c r="M55" s="240">
        <v>0.45922373370671543</v>
      </c>
      <c r="N55" s="123">
        <v>328239</v>
      </c>
      <c r="O55" s="103">
        <f t="shared" si="2"/>
        <v>288.01422041645503</v>
      </c>
      <c r="P55" s="103">
        <f t="shared" si="3"/>
        <v>57.84028593503646</v>
      </c>
      <c r="Q55" s="110">
        <f t="shared" si="6"/>
        <v>64.74398228120364</v>
      </c>
      <c r="R55" s="110"/>
      <c r="S55" s="71" t="str">
        <f t="shared" si="5"/>
        <v>インド</v>
      </c>
    </row>
    <row r="56" spans="2:19" ht="13.5" customHeight="1">
      <c r="B56" s="70"/>
      <c r="C56" s="71" t="s">
        <v>211</v>
      </c>
      <c r="E56" s="233">
        <v>0</v>
      </c>
      <c r="F56" s="231">
        <v>0</v>
      </c>
      <c r="G56" s="123">
        <v>385349</v>
      </c>
      <c r="H56" s="110">
        <f>G56/$G$7*100</f>
        <v>0.44639824032334174</v>
      </c>
      <c r="I56" s="123">
        <f t="shared" si="1"/>
        <v>385349</v>
      </c>
      <c r="J56" s="233">
        <v>0</v>
      </c>
      <c r="K56" s="231">
        <v>0</v>
      </c>
      <c r="L56" s="123">
        <v>2249525</v>
      </c>
      <c r="M56" s="240">
        <v>3.244518645346957</v>
      </c>
      <c r="N56" s="123">
        <v>2249525</v>
      </c>
      <c r="O56" s="103" t="str">
        <f t="shared" si="2"/>
        <v>－  </v>
      </c>
      <c r="P56" s="103">
        <f t="shared" si="3"/>
        <v>17.130238605927918</v>
      </c>
      <c r="Q56" s="110">
        <f t="shared" si="6"/>
        <v>17.130238605927918</v>
      </c>
      <c r="R56" s="110"/>
      <c r="S56" s="71" t="str">
        <f t="shared" si="5"/>
        <v>パキスタン</v>
      </c>
    </row>
    <row r="57" spans="2:19" ht="13.5" customHeight="1">
      <c r="B57" s="70"/>
      <c r="C57" s="71" t="s">
        <v>376</v>
      </c>
      <c r="E57" s="121">
        <v>5739331</v>
      </c>
      <c r="F57" s="110">
        <f t="shared" si="0"/>
        <v>0.9196067101461147</v>
      </c>
      <c r="G57" s="240">
        <v>0</v>
      </c>
      <c r="H57" s="231">
        <v>0</v>
      </c>
      <c r="I57" s="123">
        <f t="shared" si="1"/>
        <v>5739331</v>
      </c>
      <c r="J57" s="121">
        <v>7244668</v>
      </c>
      <c r="K57" s="110">
        <v>1.417389320039437</v>
      </c>
      <c r="L57" s="231">
        <v>0</v>
      </c>
      <c r="M57" s="231">
        <v>0.0198280821032342</v>
      </c>
      <c r="N57" s="123">
        <v>7244668</v>
      </c>
      <c r="O57" s="103">
        <f t="shared" si="2"/>
        <v>79.22144948533183</v>
      </c>
      <c r="P57" s="103" t="str">
        <f t="shared" si="3"/>
        <v>－  </v>
      </c>
      <c r="Q57" s="110">
        <f t="shared" si="6"/>
        <v>79.22144948533183</v>
      </c>
      <c r="R57" s="110"/>
      <c r="S57" s="71" t="s">
        <v>376</v>
      </c>
    </row>
    <row r="58" spans="2:19" ht="13.5" customHeight="1">
      <c r="B58" s="70"/>
      <c r="C58" s="71" t="s">
        <v>206</v>
      </c>
      <c r="E58" s="121">
        <v>1094726</v>
      </c>
      <c r="F58" s="110">
        <f t="shared" si="0"/>
        <v>0.17540674607744625</v>
      </c>
      <c r="G58" s="231">
        <v>0</v>
      </c>
      <c r="H58" s="231">
        <v>0</v>
      </c>
      <c r="I58" s="123">
        <f t="shared" si="1"/>
        <v>1094726</v>
      </c>
      <c r="J58" s="121">
        <v>1148319</v>
      </c>
      <c r="K58" s="110">
        <v>0.22466386128368704</v>
      </c>
      <c r="L58" s="231">
        <v>0</v>
      </c>
      <c r="M58" s="231">
        <v>0.0198280821032342</v>
      </c>
      <c r="N58" s="123">
        <v>1148319</v>
      </c>
      <c r="O58" s="103">
        <f t="shared" si="2"/>
        <v>95.33291707269495</v>
      </c>
      <c r="P58" s="103" t="str">
        <f t="shared" si="3"/>
        <v>－  </v>
      </c>
      <c r="Q58" s="110">
        <f>I58/N58*100</f>
        <v>95.33291707269495</v>
      </c>
      <c r="R58" s="110"/>
      <c r="S58" s="71" t="s">
        <v>206</v>
      </c>
    </row>
    <row r="59" spans="2:19" ht="13.5" customHeight="1">
      <c r="B59" s="70"/>
      <c r="C59" s="71" t="s">
        <v>378</v>
      </c>
      <c r="E59" s="121">
        <v>536291</v>
      </c>
      <c r="F59" s="110">
        <f t="shared" si="0"/>
        <v>0.08592931862458708</v>
      </c>
      <c r="G59" s="231">
        <v>0</v>
      </c>
      <c r="H59" s="231">
        <v>0</v>
      </c>
      <c r="I59" s="123">
        <f t="shared" si="1"/>
        <v>536291</v>
      </c>
      <c r="J59" s="233">
        <v>586677</v>
      </c>
      <c r="K59" s="231">
        <v>0.11478092772681601</v>
      </c>
      <c r="L59" s="231">
        <v>0</v>
      </c>
      <c r="M59" s="231">
        <v>0.0198280821032342</v>
      </c>
      <c r="N59" s="231">
        <v>586677</v>
      </c>
      <c r="O59" s="103">
        <f t="shared" si="2"/>
        <v>91.41162854517904</v>
      </c>
      <c r="P59" s="103" t="str">
        <f t="shared" si="3"/>
        <v>－  </v>
      </c>
      <c r="Q59" s="231">
        <v>0</v>
      </c>
      <c r="R59" s="110"/>
      <c r="S59" s="71" t="s">
        <v>378</v>
      </c>
    </row>
    <row r="60" spans="2:19" ht="13.5" customHeight="1">
      <c r="B60" s="70"/>
      <c r="C60" s="71" t="s">
        <v>359</v>
      </c>
      <c r="E60" s="121">
        <v>885013</v>
      </c>
      <c r="F60" s="110">
        <f t="shared" si="0"/>
        <v>0.1418046621403337</v>
      </c>
      <c r="G60" s="297">
        <v>0</v>
      </c>
      <c r="H60" s="231">
        <v>0</v>
      </c>
      <c r="I60" s="123">
        <f t="shared" si="1"/>
        <v>885013</v>
      </c>
      <c r="J60" s="233">
        <v>406372</v>
      </c>
      <c r="K60" s="231">
        <v>0.07950500047249454</v>
      </c>
      <c r="L60" s="231">
        <v>203832</v>
      </c>
      <c r="M60" s="231">
        <v>0.0198280821032342</v>
      </c>
      <c r="N60" s="231">
        <v>610204</v>
      </c>
      <c r="O60" s="103">
        <f t="shared" si="2"/>
        <v>217.78395165021212</v>
      </c>
      <c r="P60" s="103" t="str">
        <f t="shared" si="3"/>
        <v>－  </v>
      </c>
      <c r="Q60" s="231">
        <v>0</v>
      </c>
      <c r="R60" s="110"/>
      <c r="S60" s="71" t="s">
        <v>359</v>
      </c>
    </row>
    <row r="61" spans="2:19" ht="13.5" customHeight="1">
      <c r="B61" s="70"/>
      <c r="C61" s="71" t="s">
        <v>244</v>
      </c>
      <c r="E61" s="121">
        <v>585437</v>
      </c>
      <c r="F61" s="110">
        <f t="shared" si="0"/>
        <v>0.0938039282919579</v>
      </c>
      <c r="G61" s="231">
        <v>0</v>
      </c>
      <c r="H61" s="231">
        <v>0</v>
      </c>
      <c r="I61" s="123">
        <f t="shared" si="1"/>
        <v>585437</v>
      </c>
      <c r="J61" s="233">
        <v>818674</v>
      </c>
      <c r="K61" s="231">
        <v>0.1601701809101488</v>
      </c>
      <c r="L61" s="231">
        <v>0</v>
      </c>
      <c r="M61" s="231">
        <v>0.0198280821032342</v>
      </c>
      <c r="N61" s="231">
        <v>818674</v>
      </c>
      <c r="O61" s="103">
        <f t="shared" si="2"/>
        <v>71.51039363653908</v>
      </c>
      <c r="P61" s="103" t="str">
        <f t="shared" si="3"/>
        <v>－  </v>
      </c>
      <c r="Q61" s="231">
        <v>0</v>
      </c>
      <c r="R61" s="110"/>
      <c r="S61" s="71" t="s">
        <v>244</v>
      </c>
    </row>
    <row r="62" spans="2:19" ht="13.5" customHeight="1">
      <c r="B62" s="70"/>
      <c r="C62" s="71" t="s">
        <v>181</v>
      </c>
      <c r="E62" s="121">
        <v>1723418</v>
      </c>
      <c r="F62" s="110">
        <f t="shared" si="0"/>
        <v>0.2761413755691381</v>
      </c>
      <c r="G62" s="231">
        <v>0</v>
      </c>
      <c r="H62" s="231">
        <v>0</v>
      </c>
      <c r="I62" s="123">
        <f t="shared" si="1"/>
        <v>1723418</v>
      </c>
      <c r="J62" s="121">
        <v>1752989</v>
      </c>
      <c r="K62" s="110">
        <v>0.34296504501608804</v>
      </c>
      <c r="L62" s="231">
        <v>0</v>
      </c>
      <c r="M62" s="231">
        <v>0.0198280821032342</v>
      </c>
      <c r="N62" s="123">
        <v>1752989</v>
      </c>
      <c r="O62" s="103">
        <f t="shared" si="2"/>
        <v>98.31310977992446</v>
      </c>
      <c r="P62" s="103" t="str">
        <f t="shared" si="3"/>
        <v>－  </v>
      </c>
      <c r="Q62" s="110">
        <f t="shared" si="6"/>
        <v>98.31310977992446</v>
      </c>
      <c r="R62" s="110"/>
      <c r="S62" s="71" t="s">
        <v>181</v>
      </c>
    </row>
    <row r="63" spans="2:19" ht="13.5" customHeight="1">
      <c r="B63" s="70"/>
      <c r="C63" s="71" t="s">
        <v>182</v>
      </c>
      <c r="E63" s="121">
        <v>931507</v>
      </c>
      <c r="F63" s="110">
        <f t="shared" si="0"/>
        <v>0.14925434475691973</v>
      </c>
      <c r="G63" s="231">
        <v>0</v>
      </c>
      <c r="H63" s="231">
        <v>0</v>
      </c>
      <c r="I63" s="123">
        <f t="shared" si="1"/>
        <v>931507</v>
      </c>
      <c r="J63" s="121">
        <v>1094465</v>
      </c>
      <c r="K63" s="110">
        <v>0.21412754899975575</v>
      </c>
      <c r="L63" s="231">
        <v>0</v>
      </c>
      <c r="M63" s="231">
        <v>0.0198280821032342</v>
      </c>
      <c r="N63" s="123">
        <v>1094465</v>
      </c>
      <c r="O63" s="103">
        <f t="shared" si="2"/>
        <v>85.11071619467046</v>
      </c>
      <c r="P63" s="103" t="str">
        <f t="shared" si="3"/>
        <v>－  </v>
      </c>
      <c r="Q63" s="110">
        <f t="shared" si="6"/>
        <v>85.11071619467046</v>
      </c>
      <c r="R63" s="110"/>
      <c r="S63" s="71" t="s">
        <v>182</v>
      </c>
    </row>
    <row r="64" spans="2:19" ht="13.5" customHeight="1">
      <c r="B64" s="70"/>
      <c r="C64" s="71" t="s">
        <v>183</v>
      </c>
      <c r="E64" s="121">
        <v>1531075</v>
      </c>
      <c r="F64" s="110">
        <f t="shared" si="0"/>
        <v>0.2453224676773238</v>
      </c>
      <c r="G64" s="231">
        <v>194759</v>
      </c>
      <c r="H64" s="110">
        <f>G64/$G$7*100</f>
        <v>0.22561385883221105</v>
      </c>
      <c r="I64" s="123">
        <f t="shared" si="1"/>
        <v>1725834</v>
      </c>
      <c r="J64" s="121">
        <v>1459834</v>
      </c>
      <c r="K64" s="110">
        <v>0.28561048216846535</v>
      </c>
      <c r="L64" s="231">
        <v>0</v>
      </c>
      <c r="M64" s="231">
        <v>0.0198280821032342</v>
      </c>
      <c r="N64" s="123">
        <v>1459834</v>
      </c>
      <c r="O64" s="103">
        <f t="shared" si="2"/>
        <v>104.88007540583382</v>
      </c>
      <c r="P64" s="103" t="str">
        <f t="shared" si="3"/>
        <v>－  </v>
      </c>
      <c r="Q64" s="110">
        <f t="shared" si="6"/>
        <v>118.22124981333495</v>
      </c>
      <c r="R64" s="110"/>
      <c r="S64" s="71" t="s">
        <v>183</v>
      </c>
    </row>
    <row r="65" spans="2:19" ht="13.5" customHeight="1">
      <c r="B65" s="70"/>
      <c r="C65" s="71" t="s">
        <v>192</v>
      </c>
      <c r="E65" s="121">
        <v>553370</v>
      </c>
      <c r="F65" s="110">
        <f t="shared" si="0"/>
        <v>0.08866586805910924</v>
      </c>
      <c r="G65" s="231">
        <v>0</v>
      </c>
      <c r="H65" s="231">
        <v>0</v>
      </c>
      <c r="I65" s="123">
        <f t="shared" si="1"/>
        <v>553370</v>
      </c>
      <c r="J65" s="121">
        <v>638848</v>
      </c>
      <c r="K65" s="110">
        <v>0.12498796802400804</v>
      </c>
      <c r="L65" s="231">
        <v>0</v>
      </c>
      <c r="M65" s="231">
        <v>0.0198280821032342</v>
      </c>
      <c r="N65" s="123">
        <v>638848</v>
      </c>
      <c r="O65" s="103">
        <f t="shared" si="2"/>
        <v>86.61997846123022</v>
      </c>
      <c r="P65" s="103" t="str">
        <f t="shared" si="3"/>
        <v>－  </v>
      </c>
      <c r="Q65" s="110">
        <f>I65/N65*100</f>
        <v>86.61997846123022</v>
      </c>
      <c r="R65" s="110"/>
      <c r="S65" s="71" t="s">
        <v>192</v>
      </c>
    </row>
    <row r="66" spans="2:19" ht="13.5" customHeight="1">
      <c r="B66" s="70"/>
      <c r="C66" s="71" t="s">
        <v>185</v>
      </c>
      <c r="E66" s="121">
        <v>1262315</v>
      </c>
      <c r="F66" s="110">
        <f t="shared" si="0"/>
        <v>0.2022593477041301</v>
      </c>
      <c r="G66" s="231">
        <v>0</v>
      </c>
      <c r="H66" s="231">
        <v>0</v>
      </c>
      <c r="I66" s="123">
        <f t="shared" si="1"/>
        <v>1262315</v>
      </c>
      <c r="J66" s="121">
        <v>182249</v>
      </c>
      <c r="K66" s="110">
        <v>0.035656262811196784</v>
      </c>
      <c r="L66" s="231">
        <v>0</v>
      </c>
      <c r="M66" s="231">
        <v>0.0198280821032342</v>
      </c>
      <c r="N66" s="123">
        <v>182249</v>
      </c>
      <c r="O66" s="103">
        <f t="shared" si="2"/>
        <v>692.6320583377686</v>
      </c>
      <c r="P66" s="103" t="str">
        <f t="shared" si="3"/>
        <v>－  </v>
      </c>
      <c r="Q66" s="110">
        <f>I66/N66*100</f>
        <v>692.6320583377686</v>
      </c>
      <c r="R66" s="110"/>
      <c r="S66" s="71" t="s">
        <v>185</v>
      </c>
    </row>
    <row r="67" spans="2:19" ht="13.5" customHeight="1">
      <c r="B67" s="78"/>
      <c r="C67" s="77" t="s">
        <v>162</v>
      </c>
      <c r="D67" s="128"/>
      <c r="E67" s="122">
        <v>15912999</v>
      </c>
      <c r="F67" s="110">
        <f t="shared" si="0"/>
        <v>2.5497223733826146</v>
      </c>
      <c r="G67" s="124">
        <v>16871</v>
      </c>
      <c r="H67" s="110">
        <f>G67/$G$7*100</f>
        <v>0.01954380240378228</v>
      </c>
      <c r="I67" s="123">
        <f t="shared" si="1"/>
        <v>15929870</v>
      </c>
      <c r="J67" s="122">
        <v>12646807</v>
      </c>
      <c r="K67" s="110">
        <v>2.474295464526462</v>
      </c>
      <c r="L67" s="124">
        <v>164512</v>
      </c>
      <c r="M67" s="240">
        <v>0.23727775925287276</v>
      </c>
      <c r="N67" s="123">
        <v>12811319</v>
      </c>
      <c r="O67" s="152">
        <f t="shared" si="2"/>
        <v>125.82621842809809</v>
      </c>
      <c r="P67" s="152">
        <f t="shared" si="3"/>
        <v>10.25517895351099</v>
      </c>
      <c r="Q67" s="115">
        <f t="shared" si="6"/>
        <v>124.34215399678988</v>
      </c>
      <c r="R67" s="115"/>
      <c r="S67" s="276" t="s">
        <v>162</v>
      </c>
    </row>
    <row r="68" spans="3:14" ht="13.5" customHeight="1">
      <c r="C68" s="308" t="s">
        <v>1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</row>
  </sheetData>
  <sheetProtection/>
  <mergeCells count="12">
    <mergeCell ref="C68:N68"/>
    <mergeCell ref="Q4:R4"/>
    <mergeCell ref="Q5:R5"/>
    <mergeCell ref="Q6:R6"/>
    <mergeCell ref="L5:M5"/>
    <mergeCell ref="I2:M2"/>
    <mergeCell ref="B4:C6"/>
    <mergeCell ref="E4:I4"/>
    <mergeCell ref="E5:F5"/>
    <mergeCell ref="G5:H5"/>
    <mergeCell ref="J4:N4"/>
    <mergeCell ref="J5:K5"/>
  </mergeCells>
  <printOptions/>
  <pageMargins left="0.20000000298023224" right="0.27000001072883606" top="0.19680555164813995" bottom="0.19680555164813995" header="0" footer="0"/>
  <pageSetup fitToHeight="1" fitToWidth="1" horizontalDpi="600" verticalDpi="600" orientation="landscape" paperSize="9" scale="5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50"/>
  </sheetPr>
  <dimension ref="B2:N55"/>
  <sheetViews>
    <sheetView showGridLines="0" defaultGridColor="0" view="pageBreakPreview" zoomScale="85" zoomScaleSheetLayoutView="85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0.8984375" style="1" customWidth="1"/>
    <col min="3" max="6" width="3.59765625" style="1" customWidth="1"/>
    <col min="7" max="7" width="11.8984375" style="1" customWidth="1"/>
    <col min="8" max="8" width="0.8984375" style="1" customWidth="1"/>
    <col min="9" max="9" width="5.59765625" style="1" customWidth="1"/>
    <col min="10" max="10" width="10.59765625" style="75" customWidth="1"/>
    <col min="11" max="11" width="13" style="75" customWidth="1"/>
    <col min="12" max="12" width="10.59765625" style="1" customWidth="1"/>
    <col min="13" max="13" width="12.8984375" style="1" customWidth="1"/>
    <col min="14" max="14" width="9.3984375" style="1" bestFit="1" customWidth="1"/>
    <col min="15" max="256" width="9" style="1" customWidth="1"/>
  </cols>
  <sheetData>
    <row r="1" ht="13.5" customHeight="1"/>
    <row r="2" spans="5:12" ht="18" customHeight="1">
      <c r="E2" s="229" t="s">
        <v>350</v>
      </c>
      <c r="F2" s="56"/>
      <c r="G2" s="324" t="s">
        <v>17</v>
      </c>
      <c r="H2" s="363"/>
      <c r="I2" s="363"/>
      <c r="J2" s="363"/>
      <c r="K2" s="363"/>
      <c r="L2" s="363"/>
    </row>
    <row r="3" spans="5:12" ht="18" customHeight="1">
      <c r="E3" s="2"/>
      <c r="G3" s="49"/>
      <c r="H3" s="50"/>
      <c r="I3" s="50"/>
      <c r="J3" s="225"/>
      <c r="K3" s="225"/>
      <c r="L3" s="50"/>
    </row>
    <row r="5" spans="3:13" ht="15">
      <c r="C5" s="1" t="s">
        <v>97</v>
      </c>
      <c r="M5" s="120" t="s">
        <v>178</v>
      </c>
    </row>
    <row r="6" spans="2:13" ht="15.75" customHeight="1">
      <c r="B6" s="45"/>
      <c r="C6" s="351" t="s">
        <v>302</v>
      </c>
      <c r="D6" s="351"/>
      <c r="E6" s="351"/>
      <c r="F6" s="351"/>
      <c r="G6" s="351"/>
      <c r="H6" s="45"/>
      <c r="I6" s="359" t="s">
        <v>104</v>
      </c>
      <c r="J6" s="361" t="s">
        <v>220</v>
      </c>
      <c r="K6" s="362"/>
      <c r="L6" s="357" t="s">
        <v>186</v>
      </c>
      <c r="M6" s="358"/>
    </row>
    <row r="7" spans="2:13" ht="15.75" customHeight="1">
      <c r="B7" s="46"/>
      <c r="C7" s="352"/>
      <c r="D7" s="352"/>
      <c r="E7" s="352"/>
      <c r="F7" s="352"/>
      <c r="G7" s="352"/>
      <c r="H7" s="46"/>
      <c r="I7" s="360"/>
      <c r="J7" s="234" t="s">
        <v>260</v>
      </c>
      <c r="K7" s="235" t="s">
        <v>261</v>
      </c>
      <c r="L7" s="258" t="s">
        <v>260</v>
      </c>
      <c r="M7" s="259" t="s">
        <v>261</v>
      </c>
    </row>
    <row r="8" spans="9:13" ht="6.75" customHeight="1">
      <c r="I8" s="16"/>
      <c r="J8" s="236"/>
      <c r="K8" s="182"/>
      <c r="L8" s="91"/>
      <c r="M8" s="70"/>
    </row>
    <row r="9" spans="3:13" ht="13.5" customHeight="1">
      <c r="C9" s="324" t="s">
        <v>307</v>
      </c>
      <c r="D9" s="324"/>
      <c r="E9" s="324"/>
      <c r="F9" s="324"/>
      <c r="G9" s="324"/>
      <c r="I9" s="27"/>
      <c r="J9" s="298"/>
      <c r="K9" s="299">
        <v>624107125</v>
      </c>
      <c r="L9" s="279"/>
      <c r="M9" s="190">
        <v>511127599</v>
      </c>
    </row>
    <row r="10" spans="9:13" ht="6.75" customHeight="1">
      <c r="I10" s="27"/>
      <c r="J10" s="298"/>
      <c r="K10" s="299"/>
      <c r="L10" s="279"/>
      <c r="M10" s="190"/>
    </row>
    <row r="11" spans="3:13" ht="13.5" customHeight="1">
      <c r="C11" s="356" t="s">
        <v>86</v>
      </c>
      <c r="D11" s="356"/>
      <c r="E11" s="356"/>
      <c r="F11" s="356"/>
      <c r="G11" s="356"/>
      <c r="I11" s="27"/>
      <c r="J11" s="298"/>
      <c r="K11" s="190">
        <v>0</v>
      </c>
      <c r="L11" s="279"/>
      <c r="M11" s="190">
        <v>0</v>
      </c>
    </row>
    <row r="12" spans="3:13" ht="13.5" customHeight="1">
      <c r="C12" s="356" t="s">
        <v>30</v>
      </c>
      <c r="D12" s="356"/>
      <c r="E12" s="356"/>
      <c r="F12" s="356"/>
      <c r="G12" s="356"/>
      <c r="I12" s="27"/>
      <c r="J12" s="298"/>
      <c r="K12" s="299">
        <v>610734</v>
      </c>
      <c r="L12" s="279"/>
      <c r="M12" s="190">
        <v>80032</v>
      </c>
    </row>
    <row r="13" spans="3:13" ht="13.5" customHeight="1">
      <c r="C13" s="356" t="s">
        <v>177</v>
      </c>
      <c r="D13" s="356"/>
      <c r="E13" s="356"/>
      <c r="F13" s="356"/>
      <c r="G13" s="356"/>
      <c r="I13" s="27"/>
      <c r="J13" s="298"/>
      <c r="K13" s="299">
        <v>3340</v>
      </c>
      <c r="L13" s="279"/>
      <c r="M13" s="190">
        <v>1129</v>
      </c>
    </row>
    <row r="14" spans="3:13" ht="13.5" customHeight="1">
      <c r="C14" s="356" t="s">
        <v>88</v>
      </c>
      <c r="D14" s="356"/>
      <c r="E14" s="356"/>
      <c r="F14" s="356"/>
      <c r="G14" s="356"/>
      <c r="I14" s="27"/>
      <c r="J14" s="298"/>
      <c r="K14" s="299">
        <v>5453214</v>
      </c>
      <c r="L14" s="279"/>
      <c r="M14" s="190">
        <v>2172383</v>
      </c>
    </row>
    <row r="15" spans="4:13" ht="13.5" customHeight="1">
      <c r="D15" s="1" t="s">
        <v>304</v>
      </c>
      <c r="E15" s="356" t="s">
        <v>90</v>
      </c>
      <c r="F15" s="356"/>
      <c r="G15" s="356"/>
      <c r="I15" s="27"/>
      <c r="J15" s="298"/>
      <c r="K15" s="299">
        <v>2991160</v>
      </c>
      <c r="L15" s="279"/>
      <c r="M15" s="190">
        <v>888339</v>
      </c>
    </row>
    <row r="16" spans="4:14" ht="13.5" customHeight="1">
      <c r="D16" s="1" t="s">
        <v>304</v>
      </c>
      <c r="E16" s="356" t="s">
        <v>103</v>
      </c>
      <c r="F16" s="356"/>
      <c r="G16" s="356"/>
      <c r="I16" s="27" t="s">
        <v>301</v>
      </c>
      <c r="J16" s="298">
        <v>268</v>
      </c>
      <c r="K16" s="299">
        <v>203612</v>
      </c>
      <c r="L16" s="279">
        <v>307</v>
      </c>
      <c r="M16" s="190">
        <v>206087</v>
      </c>
      <c r="N16" s="116"/>
    </row>
    <row r="17" spans="3:13" ht="13.5" customHeight="1">
      <c r="C17" s="356" t="s">
        <v>89</v>
      </c>
      <c r="D17" s="356"/>
      <c r="E17" s="356"/>
      <c r="F17" s="356"/>
      <c r="G17" s="356"/>
      <c r="I17" s="27"/>
      <c r="J17" s="298"/>
      <c r="K17" s="299">
        <v>1874384</v>
      </c>
      <c r="L17" s="279"/>
      <c r="M17" s="190">
        <v>1964745</v>
      </c>
    </row>
    <row r="18" spans="3:13" ht="13.5" customHeight="1">
      <c r="C18" s="356" t="s">
        <v>48</v>
      </c>
      <c r="D18" s="356"/>
      <c r="E18" s="356"/>
      <c r="F18" s="356"/>
      <c r="G18" s="356"/>
      <c r="I18" s="27"/>
      <c r="J18" s="298"/>
      <c r="K18" s="299">
        <v>609609974</v>
      </c>
      <c r="L18" s="279"/>
      <c r="M18" s="190">
        <v>502414918</v>
      </c>
    </row>
    <row r="19" spans="4:13" ht="13.5" customHeight="1">
      <c r="D19" s="1" t="s">
        <v>304</v>
      </c>
      <c r="E19" s="356" t="s">
        <v>105</v>
      </c>
      <c r="F19" s="356"/>
      <c r="G19" s="356"/>
      <c r="I19" s="27"/>
      <c r="J19" s="298"/>
      <c r="K19" s="299">
        <v>6895197</v>
      </c>
      <c r="L19" s="279"/>
      <c r="M19" s="190">
        <v>7785459</v>
      </c>
    </row>
    <row r="20" spans="4:13" ht="13.5" customHeight="1">
      <c r="D20" s="1" t="s">
        <v>304</v>
      </c>
      <c r="E20" s="356" t="s">
        <v>92</v>
      </c>
      <c r="F20" s="356"/>
      <c r="G20" s="356"/>
      <c r="I20" s="27"/>
      <c r="J20" s="298"/>
      <c r="K20" s="299">
        <v>595109689</v>
      </c>
      <c r="L20" s="279"/>
      <c r="M20" s="190">
        <v>488907237</v>
      </c>
    </row>
    <row r="21" spans="5:13" ht="13.5" customHeight="1">
      <c r="E21" s="1" t="s">
        <v>304</v>
      </c>
      <c r="F21" s="356" t="s">
        <v>316</v>
      </c>
      <c r="G21" s="356"/>
      <c r="I21" s="27" t="s">
        <v>292</v>
      </c>
      <c r="J21" s="298">
        <v>347315</v>
      </c>
      <c r="K21" s="299">
        <v>552153977</v>
      </c>
      <c r="L21" s="279">
        <v>284151</v>
      </c>
      <c r="M21" s="190">
        <v>442250856</v>
      </c>
    </row>
    <row r="22" spans="6:13" ht="13.5" customHeight="1">
      <c r="F22" s="1" t="s">
        <v>304</v>
      </c>
      <c r="G22" s="48" t="s">
        <v>313</v>
      </c>
      <c r="I22" s="27" t="s">
        <v>292</v>
      </c>
      <c r="J22" s="298">
        <v>347314</v>
      </c>
      <c r="K22" s="299">
        <v>552153707</v>
      </c>
      <c r="L22" s="279">
        <v>284151</v>
      </c>
      <c r="M22" s="190">
        <v>442250856</v>
      </c>
    </row>
    <row r="23" spans="5:13" ht="13.5" customHeight="1">
      <c r="E23" s="1" t="s">
        <v>304</v>
      </c>
      <c r="F23" s="356" t="s">
        <v>95</v>
      </c>
      <c r="G23" s="356"/>
      <c r="I23" s="27" t="s">
        <v>301</v>
      </c>
      <c r="J23" s="298">
        <v>38380</v>
      </c>
      <c r="K23" s="299">
        <v>42955712</v>
      </c>
      <c r="L23" s="279">
        <v>39471</v>
      </c>
      <c r="M23" s="190">
        <v>46656381</v>
      </c>
    </row>
    <row r="24" spans="3:13" ht="13.5" customHeight="1">
      <c r="C24" s="356" t="s">
        <v>288</v>
      </c>
      <c r="D24" s="356"/>
      <c r="E24" s="356"/>
      <c r="F24" s="356"/>
      <c r="G24" s="356"/>
      <c r="I24" s="27"/>
      <c r="J24" s="298"/>
      <c r="K24" s="299">
        <v>2823612</v>
      </c>
      <c r="L24" s="279"/>
      <c r="M24" s="190">
        <v>2011943</v>
      </c>
    </row>
    <row r="25" spans="4:13" ht="13.5" customHeight="1">
      <c r="D25" s="1" t="s">
        <v>304</v>
      </c>
      <c r="E25" s="356" t="s">
        <v>293</v>
      </c>
      <c r="F25" s="356"/>
      <c r="G25" s="356"/>
      <c r="I25" s="27" t="s">
        <v>301</v>
      </c>
      <c r="J25" s="298">
        <v>1484</v>
      </c>
      <c r="K25" s="299">
        <v>1935422</v>
      </c>
      <c r="L25" s="279">
        <v>1081</v>
      </c>
      <c r="M25" s="190">
        <v>1480659</v>
      </c>
    </row>
    <row r="26" spans="3:13" ht="13.5" customHeight="1">
      <c r="C26" s="356" t="s">
        <v>101</v>
      </c>
      <c r="D26" s="356"/>
      <c r="E26" s="356"/>
      <c r="F26" s="356"/>
      <c r="G26" s="356"/>
      <c r="I26" s="27"/>
      <c r="J26" s="298"/>
      <c r="K26" s="299">
        <v>3731867</v>
      </c>
      <c r="L26" s="279"/>
      <c r="M26" s="190">
        <v>2482449</v>
      </c>
    </row>
    <row r="27" spans="2:13" ht="6.75" customHeight="1">
      <c r="B27" s="6"/>
      <c r="C27" s="6"/>
      <c r="D27" s="6"/>
      <c r="E27" s="6"/>
      <c r="F27" s="6"/>
      <c r="G27" s="6"/>
      <c r="H27" s="6"/>
      <c r="I27" s="30"/>
      <c r="J27" s="98"/>
      <c r="K27" s="78"/>
      <c r="L27" s="98"/>
      <c r="M27" s="78"/>
    </row>
    <row r="31" spans="3:13" ht="15">
      <c r="C31" s="1" t="s">
        <v>107</v>
      </c>
      <c r="M31" s="1" t="s">
        <v>208</v>
      </c>
    </row>
    <row r="32" spans="2:13" ht="15.75" customHeight="1">
      <c r="B32" s="45"/>
      <c r="C32" s="351" t="s">
        <v>259</v>
      </c>
      <c r="D32" s="351"/>
      <c r="E32" s="351"/>
      <c r="F32" s="351"/>
      <c r="G32" s="351"/>
      <c r="H32" s="45"/>
      <c r="I32" s="359" t="s">
        <v>104</v>
      </c>
      <c r="J32" s="361" t="s">
        <v>220</v>
      </c>
      <c r="K32" s="362"/>
      <c r="L32" s="357" t="s">
        <v>186</v>
      </c>
      <c r="M32" s="358"/>
    </row>
    <row r="33" spans="2:13" ht="15.75" customHeight="1">
      <c r="B33" s="46"/>
      <c r="C33" s="352"/>
      <c r="D33" s="352"/>
      <c r="E33" s="352"/>
      <c r="F33" s="352"/>
      <c r="G33" s="352"/>
      <c r="H33" s="46"/>
      <c r="I33" s="360"/>
      <c r="J33" s="234" t="s">
        <v>260</v>
      </c>
      <c r="K33" s="235" t="s">
        <v>261</v>
      </c>
      <c r="L33" s="258" t="s">
        <v>260</v>
      </c>
      <c r="M33" s="259" t="s">
        <v>261</v>
      </c>
    </row>
    <row r="34" spans="9:13" ht="6.75" customHeight="1">
      <c r="I34" s="16"/>
      <c r="J34" s="236"/>
      <c r="K34" s="182"/>
      <c r="L34" s="91"/>
      <c r="M34" s="70"/>
    </row>
    <row r="35" spans="3:13" ht="13.5" customHeight="1">
      <c r="C35" s="324" t="s">
        <v>307</v>
      </c>
      <c r="D35" s="324"/>
      <c r="E35" s="324"/>
      <c r="F35" s="324"/>
      <c r="G35" s="324"/>
      <c r="I35" s="27"/>
      <c r="J35" s="298"/>
      <c r="K35" s="299">
        <v>86324041</v>
      </c>
      <c r="L35" s="279"/>
      <c r="M35" s="190">
        <v>69333089</v>
      </c>
    </row>
    <row r="36" spans="9:13" ht="6.75" customHeight="1">
      <c r="I36" s="27"/>
      <c r="J36" s="298"/>
      <c r="K36" s="299"/>
      <c r="L36" s="279"/>
      <c r="M36" s="190"/>
    </row>
    <row r="37" spans="3:13" ht="13.5" customHeight="1">
      <c r="C37" s="356" t="s">
        <v>86</v>
      </c>
      <c r="D37" s="356"/>
      <c r="E37" s="356"/>
      <c r="F37" s="356"/>
      <c r="G37" s="356"/>
      <c r="I37" s="27"/>
      <c r="J37" s="279"/>
      <c r="K37" s="190">
        <v>0</v>
      </c>
      <c r="L37" s="279"/>
      <c r="M37" s="190">
        <v>0</v>
      </c>
    </row>
    <row r="38" spans="3:13" ht="13.5" customHeight="1">
      <c r="C38" s="48"/>
      <c r="D38" s="1" t="s">
        <v>304</v>
      </c>
      <c r="E38" s="356" t="s">
        <v>314</v>
      </c>
      <c r="F38" s="356"/>
      <c r="G38" s="356"/>
      <c r="I38" s="27" t="s">
        <v>301</v>
      </c>
      <c r="J38" s="279">
        <v>0</v>
      </c>
      <c r="K38" s="190">
        <v>0</v>
      </c>
      <c r="L38" s="279">
        <v>0</v>
      </c>
      <c r="M38" s="190">
        <v>0</v>
      </c>
    </row>
    <row r="39" spans="3:13" ht="13.5" customHeight="1">
      <c r="C39" s="356" t="s">
        <v>30</v>
      </c>
      <c r="D39" s="356"/>
      <c r="E39" s="356"/>
      <c r="F39" s="356"/>
      <c r="G39" s="356"/>
      <c r="I39" s="27"/>
      <c r="J39" s="298"/>
      <c r="K39" s="299">
        <v>2798030</v>
      </c>
      <c r="L39" s="279"/>
      <c r="M39" s="190">
        <v>2079509</v>
      </c>
    </row>
    <row r="40" spans="3:13" ht="13.5" customHeight="1">
      <c r="C40" s="48"/>
      <c r="D40" s="1" t="s">
        <v>304</v>
      </c>
      <c r="E40" s="356" t="s">
        <v>180</v>
      </c>
      <c r="F40" s="356"/>
      <c r="G40" s="356"/>
      <c r="I40" s="27" t="s">
        <v>301</v>
      </c>
      <c r="J40" s="298">
        <v>70</v>
      </c>
      <c r="K40" s="299">
        <v>41405</v>
      </c>
      <c r="L40" s="279">
        <v>57</v>
      </c>
      <c r="M40" s="190">
        <v>10795</v>
      </c>
    </row>
    <row r="41" spans="3:13" ht="13.5" customHeight="1">
      <c r="C41" s="356" t="s">
        <v>88</v>
      </c>
      <c r="D41" s="356"/>
      <c r="E41" s="356"/>
      <c r="F41" s="356"/>
      <c r="G41" s="356"/>
      <c r="I41" s="27"/>
      <c r="J41" s="298"/>
      <c r="K41" s="299">
        <v>15861712</v>
      </c>
      <c r="L41" s="279"/>
      <c r="M41" s="190">
        <v>19033644</v>
      </c>
    </row>
    <row r="42" spans="4:13" ht="13.5" customHeight="1">
      <c r="D42" s="1" t="s">
        <v>304</v>
      </c>
      <c r="E42" s="356" t="s">
        <v>90</v>
      </c>
      <c r="F42" s="356"/>
      <c r="G42" s="356"/>
      <c r="I42" s="27"/>
      <c r="J42" s="298"/>
      <c r="K42" s="299">
        <v>14160891</v>
      </c>
      <c r="L42" s="279"/>
      <c r="M42" s="190">
        <v>17212387</v>
      </c>
    </row>
    <row r="43" spans="4:13" ht="13.5" customHeight="1">
      <c r="D43" s="1" t="s">
        <v>304</v>
      </c>
      <c r="E43" s="364" t="s">
        <v>54</v>
      </c>
      <c r="F43" s="364"/>
      <c r="G43" s="364"/>
      <c r="I43" s="27" t="s">
        <v>301</v>
      </c>
      <c r="J43" s="298">
        <v>401</v>
      </c>
      <c r="K43" s="299">
        <v>1435277</v>
      </c>
      <c r="L43" s="279">
        <v>587</v>
      </c>
      <c r="M43" s="190">
        <v>1617489</v>
      </c>
    </row>
    <row r="44" spans="3:13" ht="13.5" customHeight="1">
      <c r="C44" s="356" t="s">
        <v>89</v>
      </c>
      <c r="D44" s="356"/>
      <c r="E44" s="356"/>
      <c r="F44" s="356"/>
      <c r="G44" s="356"/>
      <c r="I44" s="27"/>
      <c r="J44" s="298"/>
      <c r="K44" s="299">
        <v>6269239</v>
      </c>
      <c r="L44" s="279"/>
      <c r="M44" s="190">
        <v>4728098</v>
      </c>
    </row>
    <row r="45" spans="4:13" ht="13.5" customHeight="1">
      <c r="D45" s="1" t="s">
        <v>304</v>
      </c>
      <c r="E45" s="365" t="s">
        <v>159</v>
      </c>
      <c r="F45" s="365"/>
      <c r="G45" s="365"/>
      <c r="I45" s="27" t="s">
        <v>301</v>
      </c>
      <c r="J45" s="298">
        <v>1161</v>
      </c>
      <c r="K45" s="299">
        <v>713006</v>
      </c>
      <c r="L45" s="279">
        <v>950</v>
      </c>
      <c r="M45" s="190">
        <v>460034</v>
      </c>
    </row>
    <row r="46" spans="3:13" ht="13.5" customHeight="1">
      <c r="C46" s="356" t="s">
        <v>46</v>
      </c>
      <c r="D46" s="356"/>
      <c r="E46" s="356"/>
      <c r="F46" s="356"/>
      <c r="G46" s="356"/>
      <c r="I46" s="27"/>
      <c r="J46" s="298"/>
      <c r="K46" s="299">
        <v>60437635</v>
      </c>
      <c r="L46" s="279"/>
      <c r="M46" s="190">
        <v>42082489</v>
      </c>
    </row>
    <row r="47" spans="4:13" ht="13.5" customHeight="1">
      <c r="D47" s="1" t="s">
        <v>304</v>
      </c>
      <c r="E47" s="365" t="s">
        <v>105</v>
      </c>
      <c r="F47" s="365"/>
      <c r="G47" s="365"/>
      <c r="I47" s="27"/>
      <c r="J47" s="298"/>
      <c r="K47" s="299">
        <v>7645210</v>
      </c>
      <c r="L47" s="279"/>
      <c r="M47" s="190">
        <v>6754015</v>
      </c>
    </row>
    <row r="48" spans="4:13" ht="13.5" customHeight="1">
      <c r="D48" s="1" t="s">
        <v>304</v>
      </c>
      <c r="E48" s="356" t="s">
        <v>96</v>
      </c>
      <c r="F48" s="356"/>
      <c r="G48" s="356"/>
      <c r="I48" s="27"/>
      <c r="J48" s="298"/>
      <c r="K48" s="299">
        <v>25277555</v>
      </c>
      <c r="L48" s="279"/>
      <c r="M48" s="190">
        <v>15443875</v>
      </c>
    </row>
    <row r="49" spans="4:13" ht="13.5" customHeight="1">
      <c r="D49" s="1" t="s">
        <v>304</v>
      </c>
      <c r="E49" s="356" t="s">
        <v>95</v>
      </c>
      <c r="F49" s="356"/>
      <c r="G49" s="356"/>
      <c r="I49" s="27" t="s">
        <v>301</v>
      </c>
      <c r="J49" s="298">
        <v>27568884</v>
      </c>
      <c r="K49" s="299">
        <v>27508191</v>
      </c>
      <c r="L49" s="279">
        <v>24103</v>
      </c>
      <c r="M49" s="190">
        <v>19864528</v>
      </c>
    </row>
    <row r="50" spans="3:13" ht="13.5" customHeight="1">
      <c r="C50" s="356" t="s">
        <v>288</v>
      </c>
      <c r="D50" s="356"/>
      <c r="E50" s="356"/>
      <c r="F50" s="356"/>
      <c r="G50" s="356"/>
      <c r="I50" s="27"/>
      <c r="J50" s="298"/>
      <c r="K50" s="299">
        <v>926727</v>
      </c>
      <c r="L50" s="279"/>
      <c r="M50" s="190">
        <v>1045928</v>
      </c>
    </row>
    <row r="51" spans="4:13" ht="13.5" customHeight="1">
      <c r="D51" s="1" t="s">
        <v>304</v>
      </c>
      <c r="E51" s="356" t="s">
        <v>293</v>
      </c>
      <c r="F51" s="356"/>
      <c r="G51" s="356"/>
      <c r="I51" s="27" t="s">
        <v>301</v>
      </c>
      <c r="J51" s="298">
        <v>1759890</v>
      </c>
      <c r="K51" s="299">
        <v>804137</v>
      </c>
      <c r="L51" s="279">
        <v>1827</v>
      </c>
      <c r="M51" s="190">
        <v>902226</v>
      </c>
    </row>
    <row r="52" spans="3:13" ht="13.5" customHeight="1">
      <c r="C52" s="356" t="s">
        <v>101</v>
      </c>
      <c r="D52" s="356"/>
      <c r="E52" s="356"/>
      <c r="F52" s="356"/>
      <c r="G52" s="356"/>
      <c r="I52" s="27"/>
      <c r="J52" s="298"/>
      <c r="K52" s="299">
        <v>30698</v>
      </c>
      <c r="L52" s="279"/>
      <c r="M52" s="190">
        <v>363421</v>
      </c>
    </row>
    <row r="53" spans="2:13" ht="6.75" customHeight="1">
      <c r="B53" s="6"/>
      <c r="C53" s="6"/>
      <c r="D53" s="6"/>
      <c r="E53" s="6"/>
      <c r="F53" s="6"/>
      <c r="G53" s="6"/>
      <c r="H53" s="6"/>
      <c r="I53" s="30"/>
      <c r="J53" s="272"/>
      <c r="K53" s="226"/>
      <c r="L53" s="98"/>
      <c r="M53" s="78"/>
    </row>
    <row r="54" ht="5.25" customHeight="1"/>
    <row r="55" ht="15">
      <c r="C55" s="1" t="s">
        <v>51</v>
      </c>
    </row>
  </sheetData>
  <sheetProtection/>
  <mergeCells count="42"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35:G35"/>
    <mergeCell ref="C37:G37"/>
    <mergeCell ref="C39:G39"/>
    <mergeCell ref="C26:G26"/>
    <mergeCell ref="E38:G38"/>
    <mergeCell ref="L32:M32"/>
    <mergeCell ref="C32:G33"/>
    <mergeCell ref="I32:I33"/>
    <mergeCell ref="J32:K32"/>
    <mergeCell ref="E40:G40"/>
    <mergeCell ref="E43:G43"/>
    <mergeCell ref="E45:G45"/>
    <mergeCell ref="C44:G44"/>
    <mergeCell ref="E42:G42"/>
    <mergeCell ref="C41:G41"/>
    <mergeCell ref="C46:G46"/>
    <mergeCell ref="E47:G47"/>
    <mergeCell ref="C50:G50"/>
    <mergeCell ref="C52:G52"/>
    <mergeCell ref="E51:G51"/>
    <mergeCell ref="E48:G48"/>
    <mergeCell ref="E49:G49"/>
  </mergeCells>
  <printOptions/>
  <pageMargins left="0.75" right="0.75" top="1" bottom="1" header="0.5119444727897644" footer="0.511944472789764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