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4統計書】\入力用\"/>
    </mc:Choice>
  </mc:AlternateContent>
  <bookViews>
    <workbookView xWindow="-2070" yWindow="2460" windowWidth="14250" windowHeight="3000" tabRatio="760" activeTab="1"/>
  </bookViews>
  <sheets>
    <sheet name="2-31" sheetId="84" r:id="rId1"/>
    <sheet name="2-32" sheetId="35" r:id="rId2"/>
    <sheet name="2-33" sheetId="53" r:id="rId3"/>
    <sheet name="2-34" sheetId="54" r:id="rId4"/>
    <sheet name="2-35" sheetId="38" r:id="rId5"/>
    <sheet name="2-36" sheetId="39" r:id="rId6"/>
    <sheet name="2-37" sheetId="55" r:id="rId7"/>
    <sheet name="2-38" sheetId="81" r:id="rId8"/>
    <sheet name="2-39" sheetId="58" r:id="rId9"/>
  </sheets>
  <definedNames>
    <definedName name="_xlnm.Print_Area" localSheetId="0">'2-31'!$A$1:$K$64</definedName>
    <definedName name="_xlnm.Print_Area" localSheetId="2">'2-33'!$A$1:$Y$41</definedName>
    <definedName name="_xlnm.Print_Area" localSheetId="3">'2-34'!$A$1:$AY$54</definedName>
    <definedName name="_xlnm.Print_Area" localSheetId="4">'2-35'!$A$1:$T$42</definedName>
    <definedName name="_xlnm.Print_Area" localSheetId="8">'2-39'!$A$1:$L$71</definedName>
  </definedNames>
  <calcPr calcId="162913"/>
</workbook>
</file>

<file path=xl/calcChain.xml><?xml version="1.0" encoding="utf-8"?>
<calcChain xmlns="http://schemas.openxmlformats.org/spreadsheetml/2006/main">
  <c r="AK26" i="39" l="1"/>
  <c r="AG26" i="39"/>
  <c r="AD26" i="39"/>
  <c r="AA26" i="39"/>
  <c r="V26" i="39"/>
  <c r="S26" i="39"/>
  <c r="P26" i="39"/>
  <c r="L26" i="39"/>
  <c r="H26" i="39"/>
  <c r="AK25" i="39"/>
  <c r="AG25" i="39"/>
  <c r="AD25" i="39"/>
  <c r="AA25" i="39"/>
  <c r="V25" i="39"/>
  <c r="S25" i="39"/>
  <c r="P25" i="39"/>
  <c r="L25" i="39"/>
  <c r="H25" i="39"/>
  <c r="AK24" i="39"/>
  <c r="AG24" i="39"/>
  <c r="AD24" i="39"/>
  <c r="AA24" i="39"/>
  <c r="V24" i="39"/>
  <c r="S24" i="39"/>
  <c r="P24" i="39"/>
  <c r="L24" i="39"/>
  <c r="H24" i="39"/>
  <c r="AK23" i="39"/>
  <c r="AG23" i="39"/>
  <c r="AD23" i="39"/>
  <c r="AA23" i="39"/>
  <c r="V23" i="39"/>
  <c r="S23" i="39"/>
  <c r="P23" i="39"/>
  <c r="L23" i="39"/>
  <c r="H23" i="39"/>
  <c r="AK22" i="39"/>
  <c r="AG22" i="39"/>
  <c r="AD22" i="39"/>
  <c r="AA22" i="39"/>
  <c r="V22" i="39"/>
  <c r="S22" i="39"/>
  <c r="P22" i="39"/>
  <c r="L22" i="39"/>
  <c r="H22" i="39"/>
  <c r="AK21" i="39"/>
  <c r="AG21" i="39"/>
  <c r="AD21" i="39"/>
  <c r="AA21" i="39"/>
  <c r="V21" i="39"/>
  <c r="S21" i="39"/>
  <c r="P21" i="39"/>
  <c r="L21" i="39"/>
  <c r="H21" i="39"/>
  <c r="AK20" i="39"/>
  <c r="AG20" i="39"/>
  <c r="AD20" i="39"/>
  <c r="AA20" i="39"/>
  <c r="V20" i="39"/>
  <c r="S20" i="39"/>
  <c r="P20" i="39"/>
  <c r="L20" i="39"/>
  <c r="H20" i="39"/>
  <c r="AK19" i="39"/>
  <c r="AG19" i="39"/>
  <c r="AD19" i="39"/>
  <c r="AA19" i="39"/>
  <c r="V19" i="39"/>
  <c r="S19" i="39"/>
  <c r="P19" i="39"/>
  <c r="L19" i="39"/>
  <c r="H19" i="39"/>
  <c r="AK18" i="39"/>
  <c r="AG18" i="39"/>
  <c r="AD18" i="39"/>
  <c r="AA18" i="39"/>
  <c r="V18" i="39"/>
  <c r="S18" i="39"/>
  <c r="P18" i="39"/>
  <c r="L18" i="39"/>
  <c r="H18" i="39"/>
  <c r="AK17" i="39"/>
  <c r="AG17" i="39"/>
  <c r="AD17" i="39"/>
  <c r="AA17" i="39"/>
  <c r="V17" i="39"/>
  <c r="S17" i="39"/>
  <c r="P17" i="39"/>
  <c r="L17" i="39"/>
  <c r="H17" i="39"/>
  <c r="AK16" i="39"/>
  <c r="AG16" i="39"/>
  <c r="AD16" i="39"/>
  <c r="AA16" i="39"/>
  <c r="V16" i="39"/>
  <c r="S16" i="39"/>
  <c r="P16" i="39"/>
  <c r="L16" i="39"/>
  <c r="H16" i="39"/>
  <c r="AK15" i="39"/>
  <c r="AG15" i="39"/>
  <c r="AD15" i="39"/>
  <c r="AA15" i="39"/>
  <c r="V15" i="39"/>
  <c r="S15" i="39"/>
  <c r="P15" i="39"/>
  <c r="L15" i="39"/>
  <c r="H15" i="39"/>
  <c r="AM13" i="39"/>
  <c r="AL13" i="39"/>
  <c r="E8" i="54" l="1"/>
  <c r="M28" i="35" l="1"/>
  <c r="L28" i="35"/>
  <c r="K28" i="35"/>
  <c r="J28" i="35"/>
  <c r="J62" i="84"/>
  <c r="I62" i="84"/>
  <c r="I61" i="84"/>
  <c r="J61" i="84"/>
  <c r="K62" i="84"/>
  <c r="K61" i="84"/>
  <c r="H7" i="38" l="1"/>
  <c r="I7" i="38"/>
  <c r="J7" i="38"/>
  <c r="K7" i="38"/>
  <c r="L7" i="38"/>
  <c r="M7" i="38"/>
  <c r="I9" i="38"/>
  <c r="J9" i="38"/>
  <c r="L9" i="38"/>
  <c r="M9" i="38"/>
  <c r="I10" i="38"/>
  <c r="J10" i="38"/>
  <c r="L10" i="38"/>
  <c r="M10" i="38"/>
  <c r="H12" i="38"/>
  <c r="K12" i="38"/>
  <c r="H13" i="38"/>
  <c r="K13" i="38"/>
  <c r="H14" i="38"/>
  <c r="K14" i="38"/>
  <c r="I16" i="38"/>
  <c r="J16" i="38"/>
  <c r="L16" i="38"/>
  <c r="M16" i="38"/>
  <c r="I17" i="38"/>
  <c r="J17" i="38"/>
  <c r="L17" i="38"/>
  <c r="M17" i="38"/>
  <c r="H19" i="38"/>
  <c r="K19" i="38"/>
  <c r="H20" i="38"/>
  <c r="K20" i="38"/>
  <c r="H21" i="38"/>
  <c r="K21" i="38"/>
  <c r="H22" i="38"/>
  <c r="K22" i="38"/>
  <c r="H23" i="38"/>
  <c r="K23" i="38"/>
  <c r="H24" i="38"/>
  <c r="K24" i="38"/>
  <c r="H25" i="38"/>
  <c r="K25" i="38"/>
  <c r="H26" i="38"/>
  <c r="K26" i="38"/>
  <c r="H27" i="38"/>
  <c r="K27" i="38"/>
  <c r="H28" i="38"/>
  <c r="K28" i="38"/>
  <c r="I30" i="38"/>
  <c r="J30" i="38"/>
  <c r="L30" i="38"/>
  <c r="M30" i="38"/>
  <c r="I31" i="38"/>
  <c r="J31" i="38"/>
  <c r="L31" i="38"/>
  <c r="M31" i="38"/>
  <c r="H33" i="38"/>
  <c r="K33" i="38"/>
  <c r="H34" i="38"/>
  <c r="K34" i="38"/>
  <c r="H35" i="38"/>
  <c r="K35" i="38"/>
  <c r="H36" i="38"/>
  <c r="K36" i="38"/>
  <c r="H37" i="38"/>
  <c r="K37" i="38"/>
  <c r="H38" i="38"/>
  <c r="K38" i="38"/>
  <c r="H39" i="38"/>
  <c r="K39" i="38"/>
  <c r="H40" i="38"/>
  <c r="K40" i="38"/>
  <c r="K30" i="38" l="1"/>
  <c r="K31" i="38" s="1"/>
  <c r="H30" i="38"/>
  <c r="H31" i="38" s="1"/>
  <c r="K16" i="38"/>
  <c r="K17" i="38" s="1"/>
  <c r="H16" i="38"/>
  <c r="H17" i="38" s="1"/>
  <c r="K9" i="38"/>
  <c r="K10" i="38" s="1"/>
  <c r="H9" i="38"/>
  <c r="H10" i="38" s="1"/>
  <c r="G8" i="54"/>
  <c r="I60" i="84" l="1"/>
  <c r="J60" i="84"/>
  <c r="K60" i="84"/>
  <c r="N40" i="38" l="1"/>
  <c r="N39" i="38"/>
  <c r="N38" i="38"/>
  <c r="N37" i="38"/>
  <c r="N36" i="38"/>
  <c r="N35" i="38"/>
  <c r="N34" i="38"/>
  <c r="N33" i="38"/>
  <c r="N28" i="38"/>
  <c r="N27" i="38"/>
  <c r="N26" i="38"/>
  <c r="N25" i="38"/>
  <c r="N24" i="38"/>
  <c r="N23" i="38"/>
  <c r="N22" i="38"/>
  <c r="N21" i="38"/>
  <c r="N20" i="38"/>
  <c r="N19" i="38"/>
  <c r="N16" i="38" s="1"/>
  <c r="N17" i="38" s="1"/>
  <c r="N14" i="38"/>
  <c r="N13" i="38"/>
  <c r="N12" i="38"/>
  <c r="P30" i="38"/>
  <c r="P31" i="38" s="1"/>
  <c r="O30" i="38"/>
  <c r="O31" i="38" s="1"/>
  <c r="P16" i="38"/>
  <c r="P17" i="38" s="1"/>
  <c r="O16" i="38"/>
  <c r="O17" i="38" s="1"/>
  <c r="P9" i="38"/>
  <c r="P10" i="38" s="1"/>
  <c r="O9" i="38"/>
  <c r="O10" i="38" s="1"/>
  <c r="P7" i="38"/>
  <c r="O7" i="38"/>
  <c r="N7" i="38"/>
  <c r="S9" i="38"/>
  <c r="Q12" i="38"/>
  <c r="G6" i="53"/>
  <c r="E6" i="53"/>
  <c r="G8" i="55"/>
  <c r="AE41" i="54"/>
  <c r="AF41" i="54"/>
  <c r="AG41" i="54"/>
  <c r="AD41" i="54"/>
  <c r="AD27" i="54"/>
  <c r="W43" i="54"/>
  <c r="X43" i="54"/>
  <c r="Y43" i="54"/>
  <c r="V43" i="54"/>
  <c r="K39" i="54"/>
  <c r="L39" i="54"/>
  <c r="M39" i="54"/>
  <c r="J39" i="54"/>
  <c r="E38" i="54"/>
  <c r="F38" i="54"/>
  <c r="G38" i="54"/>
  <c r="D38" i="54"/>
  <c r="AY8" i="54"/>
  <c r="AX8" i="54"/>
  <c r="AW8" i="54"/>
  <c r="AV8" i="54"/>
  <c r="AS15" i="54"/>
  <c r="AR15" i="54"/>
  <c r="AQ15" i="54"/>
  <c r="AP15" i="54"/>
  <c r="AK41" i="54"/>
  <c r="AL41" i="54"/>
  <c r="AM41" i="54"/>
  <c r="AJ41" i="54"/>
  <c r="AM22" i="54"/>
  <c r="AL22" i="54"/>
  <c r="AK22" i="54"/>
  <c r="AJ22" i="54"/>
  <c r="AG27" i="54"/>
  <c r="AF27" i="54"/>
  <c r="AE27" i="54"/>
  <c r="Y16" i="54"/>
  <c r="X16" i="54"/>
  <c r="W16" i="54"/>
  <c r="V16" i="54"/>
  <c r="W5" i="54"/>
  <c r="X5" i="54"/>
  <c r="Y5" i="54"/>
  <c r="V5" i="54"/>
  <c r="Q44" i="54"/>
  <c r="R44" i="54"/>
  <c r="S44" i="54"/>
  <c r="P44" i="54"/>
  <c r="S29" i="54"/>
  <c r="R29" i="54"/>
  <c r="Q29" i="54"/>
  <c r="P29" i="54"/>
  <c r="S9" i="54"/>
  <c r="Q9" i="54"/>
  <c r="P9" i="54"/>
  <c r="M24" i="54"/>
  <c r="L24" i="54"/>
  <c r="K24" i="54"/>
  <c r="J24" i="54"/>
  <c r="F6" i="53"/>
  <c r="D6" i="53"/>
  <c r="J9" i="55"/>
  <c r="J10" i="55"/>
  <c r="J11" i="55"/>
  <c r="J12" i="55"/>
  <c r="J13" i="55"/>
  <c r="J14" i="55"/>
  <c r="J15" i="55"/>
  <c r="J16" i="55"/>
  <c r="J17" i="55"/>
  <c r="J18" i="55"/>
  <c r="J19" i="55"/>
  <c r="J20" i="55"/>
  <c r="J8" i="55"/>
  <c r="F8" i="55" s="1"/>
  <c r="K59" i="84"/>
  <c r="J59" i="84"/>
  <c r="I59" i="84"/>
  <c r="G8" i="81"/>
  <c r="J6" i="55"/>
  <c r="S30" i="38"/>
  <c r="T30" i="38"/>
  <c r="Q13" i="38"/>
  <c r="Q14" i="38"/>
  <c r="Q19" i="38"/>
  <c r="Q20" i="38"/>
  <c r="Q21" i="38"/>
  <c r="Q22" i="38"/>
  <c r="Q23" i="38"/>
  <c r="Q24" i="38"/>
  <c r="Q25" i="38"/>
  <c r="Q26" i="38"/>
  <c r="Q27" i="38"/>
  <c r="Q28" i="38"/>
  <c r="Q33" i="38"/>
  <c r="Q34" i="38"/>
  <c r="Q35" i="38"/>
  <c r="Q36" i="38"/>
  <c r="Q37" i="38"/>
  <c r="Q38" i="38"/>
  <c r="Q39" i="38"/>
  <c r="Q40" i="38"/>
  <c r="F57" i="84"/>
  <c r="K57" i="84"/>
  <c r="F56" i="84"/>
  <c r="J56" i="84"/>
  <c r="F55" i="84"/>
  <c r="F54" i="84"/>
  <c r="K54" i="84"/>
  <c r="G6" i="81"/>
  <c r="K55" i="84"/>
  <c r="G9" i="81"/>
  <c r="K6" i="81"/>
  <c r="G20" i="55"/>
  <c r="F20" i="55" s="1"/>
  <c r="J7" i="55"/>
  <c r="F51" i="84"/>
  <c r="T16" i="38"/>
  <c r="S16" i="38"/>
  <c r="T9" i="38"/>
  <c r="K20" i="81"/>
  <c r="G20" i="81"/>
  <c r="K19" i="81"/>
  <c r="G19" i="81"/>
  <c r="K18" i="81"/>
  <c r="G18" i="81"/>
  <c r="K17" i="81"/>
  <c r="G17" i="81"/>
  <c r="K16" i="81"/>
  <c r="G16" i="81"/>
  <c r="K15" i="81"/>
  <c r="G15" i="81"/>
  <c r="K14" i="81"/>
  <c r="G14" i="81"/>
  <c r="K13" i="81"/>
  <c r="G13" i="81"/>
  <c r="K12" i="81"/>
  <c r="G12" i="81"/>
  <c r="K11" i="81"/>
  <c r="G11" i="81"/>
  <c r="K10" i="81"/>
  <c r="G10" i="81"/>
  <c r="K9" i="81"/>
  <c r="K8" i="81"/>
  <c r="G19" i="55"/>
  <c r="G18" i="55"/>
  <c r="F18" i="55" s="1"/>
  <c r="G17" i="55"/>
  <c r="G16" i="55"/>
  <c r="F16" i="55" s="1"/>
  <c r="G15" i="55"/>
  <c r="G14" i="55"/>
  <c r="F14" i="55" s="1"/>
  <c r="G13" i="55"/>
  <c r="G12" i="55"/>
  <c r="F12" i="55" s="1"/>
  <c r="G11" i="55"/>
  <c r="G10" i="55"/>
  <c r="F10" i="55" s="1"/>
  <c r="G9" i="55"/>
  <c r="G6" i="55"/>
  <c r="F6" i="55" s="1"/>
  <c r="J51" i="84"/>
  <c r="F49" i="84"/>
  <c r="K49" i="84"/>
  <c r="F45" i="84"/>
  <c r="K45" i="84"/>
  <c r="F6" i="84"/>
  <c r="I28" i="84"/>
  <c r="F8" i="84"/>
  <c r="I8" i="84"/>
  <c r="F10" i="84"/>
  <c r="J10" i="84"/>
  <c r="F12" i="84"/>
  <c r="J12" i="84"/>
  <c r="F14" i="84"/>
  <c r="I14" i="84"/>
  <c r="J14" i="84"/>
  <c r="F16" i="84"/>
  <c r="I16" i="84"/>
  <c r="F18" i="84"/>
  <c r="J18" i="84"/>
  <c r="F20" i="84"/>
  <c r="I20" i="84"/>
  <c r="F22" i="84"/>
  <c r="J22" i="84"/>
  <c r="F24" i="84"/>
  <c r="J24" i="84"/>
  <c r="F25" i="84"/>
  <c r="I25" i="84"/>
  <c r="J25" i="84"/>
  <c r="F26" i="84"/>
  <c r="J26" i="84"/>
  <c r="F27" i="84"/>
  <c r="I27" i="84"/>
  <c r="J27" i="84"/>
  <c r="F28" i="84"/>
  <c r="F30" i="84"/>
  <c r="J30" i="84"/>
  <c r="F31" i="84"/>
  <c r="J31" i="84"/>
  <c r="F32" i="84"/>
  <c r="J32" i="84"/>
  <c r="J33" i="84"/>
  <c r="J34" i="84"/>
  <c r="F36" i="84"/>
  <c r="I36" i="84"/>
  <c r="F37" i="84"/>
  <c r="J37" i="84"/>
  <c r="F38" i="84"/>
  <c r="I38" i="84"/>
  <c r="F39" i="84"/>
  <c r="J39" i="84"/>
  <c r="F40" i="84"/>
  <c r="J40" i="84"/>
  <c r="F42" i="84"/>
  <c r="I42" i="84"/>
  <c r="J42" i="84"/>
  <c r="F43" i="84"/>
  <c r="J43" i="84"/>
  <c r="F44" i="84"/>
  <c r="J44" i="84"/>
  <c r="F46" i="84"/>
  <c r="J46" i="84"/>
  <c r="I33" i="84"/>
  <c r="J28" i="84"/>
  <c r="K46" i="84"/>
  <c r="K43" i="84"/>
  <c r="J49" i="84"/>
  <c r="I30" i="84"/>
  <c r="K38" i="84"/>
  <c r="K51" i="84"/>
  <c r="I18" i="84"/>
  <c r="I10" i="84"/>
  <c r="I45" i="84"/>
  <c r="I51" i="84"/>
  <c r="K44" i="84"/>
  <c r="I22" i="84"/>
  <c r="I12" i="84"/>
  <c r="J55" i="84"/>
  <c r="I55" i="84"/>
  <c r="I39" i="84"/>
  <c r="J6" i="84"/>
  <c r="I43" i="84"/>
  <c r="I46" i="84"/>
  <c r="I6" i="84"/>
  <c r="J38" i="84"/>
  <c r="I49" i="84"/>
  <c r="I44" i="84"/>
  <c r="I54" i="84"/>
  <c r="I34" i="84"/>
  <c r="J54" i="84"/>
  <c r="J8" i="84"/>
  <c r="J36" i="84"/>
  <c r="K39" i="84"/>
  <c r="J45" i="84"/>
  <c r="J16" i="84"/>
  <c r="J57" i="84"/>
  <c r="I56" i="84"/>
  <c r="I31" i="84"/>
  <c r="I37" i="84"/>
  <c r="K56" i="84"/>
  <c r="I57" i="84"/>
  <c r="J20" i="84"/>
  <c r="K42" i="84"/>
  <c r="I24" i="84"/>
  <c r="K40" i="84"/>
  <c r="I40" i="84"/>
  <c r="I26" i="84"/>
  <c r="I32" i="84"/>
  <c r="R9" i="54"/>
  <c r="D8" i="54"/>
  <c r="F8" i="54"/>
  <c r="N30" i="38"/>
  <c r="N31" i="38" s="1"/>
  <c r="F15" i="81" l="1"/>
  <c r="F16" i="81"/>
  <c r="F17" i="81"/>
  <c r="F9" i="81"/>
  <c r="F11" i="81"/>
  <c r="F8" i="81"/>
  <c r="F6" i="81"/>
  <c r="F19" i="55"/>
  <c r="F17" i="55"/>
  <c r="Q16" i="38"/>
  <c r="Q9" i="38"/>
  <c r="N9" i="38"/>
  <c r="N10" i="38" s="1"/>
  <c r="G7" i="81"/>
  <c r="F18" i="81"/>
  <c r="F10" i="81"/>
  <c r="F14" i="81"/>
  <c r="K7" i="81"/>
  <c r="F12" i="81"/>
  <c r="F13" i="81"/>
  <c r="F19" i="81"/>
  <c r="F20" i="81"/>
  <c r="F9" i="55"/>
  <c r="F11" i="55"/>
  <c r="F13" i="55"/>
  <c r="F15" i="55"/>
  <c r="G7" i="55"/>
  <c r="F7" i="55" s="1"/>
  <c r="G5" i="54"/>
  <c r="D5" i="54"/>
  <c r="E5" i="54"/>
  <c r="F5" i="54"/>
  <c r="Q30" i="38"/>
  <c r="T6" i="38"/>
  <c r="S6" i="38"/>
  <c r="F7" i="81" l="1"/>
  <c r="Q6" i="38"/>
  <c r="T10" i="38" s="1"/>
  <c r="R9" i="38"/>
  <c r="R12" i="38"/>
  <c r="R14" i="38"/>
  <c r="R22" i="38"/>
  <c r="R24" i="38"/>
  <c r="R23" i="38"/>
  <c r="R20" i="38"/>
  <c r="R19" i="38"/>
  <c r="R16" i="38"/>
  <c r="R28" i="38" l="1"/>
  <c r="R40" i="38"/>
  <c r="R21" i="38"/>
  <c r="R25" i="38"/>
  <c r="R34" i="38"/>
  <c r="R26" i="38"/>
  <c r="R13" i="38"/>
  <c r="S10" i="38"/>
  <c r="Q10" i="38"/>
  <c r="Q17" i="38"/>
  <c r="Q31" i="38"/>
  <c r="R36" i="38"/>
  <c r="R33" i="38"/>
  <c r="T7" i="38"/>
  <c r="R35" i="38"/>
  <c r="R37" i="38"/>
  <c r="R38" i="38"/>
  <c r="T31" i="38"/>
  <c r="R27" i="38"/>
  <c r="S31" i="38"/>
  <c r="R39" i="38"/>
  <c r="R30" i="38"/>
  <c r="S7" i="38"/>
  <c r="T17" i="38"/>
  <c r="S17" i="38"/>
  <c r="Q7" i="38"/>
  <c r="R6" i="38"/>
</calcChain>
</file>

<file path=xl/sharedStrings.xml><?xml version="1.0" encoding="utf-8"?>
<sst xmlns="http://schemas.openxmlformats.org/spreadsheetml/2006/main" count="847" uniqueCount="595">
  <si>
    <t>宇部市</t>
    <rPh sb="0" eb="3">
      <t>ウベシ</t>
    </rPh>
    <phoneticPr fontId="2"/>
  </si>
  <si>
    <t>萩市</t>
    <rPh sb="0" eb="2">
      <t>ハギシ</t>
    </rPh>
    <phoneticPr fontId="2"/>
  </si>
  <si>
    <t>下松市</t>
    <rPh sb="0" eb="3">
      <t>クダマツシ</t>
    </rPh>
    <phoneticPr fontId="2"/>
  </si>
  <si>
    <t>柳井市</t>
    <rPh sb="0" eb="3">
      <t>ヤナイシ</t>
    </rPh>
    <phoneticPr fontId="2"/>
  </si>
  <si>
    <t>-</t>
  </si>
  <si>
    <t>堀越</t>
    <rPh sb="0" eb="2">
      <t>ホリコシ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</si>
  <si>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</si>
  <si>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</si>
  <si>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</si>
  <si>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ルミナス</t>
    <phoneticPr fontId="2"/>
  </si>
  <si>
    <t>資料：市市民課　　注）昭和11年（市制施行年）は、同年12月31日現在の戸口人口。</t>
    <phoneticPr fontId="2"/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</si>
  <si>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</si>
  <si>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</si>
  <si>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</si>
  <si>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</si>
  <si>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</si>
  <si>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</si>
  <si>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</si>
  <si>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</si>
  <si>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</si>
  <si>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</si>
  <si>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</si>
  <si>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</si>
  <si>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</si>
  <si>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</si>
  <si>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松崎町</t>
  </si>
  <si>
    <t>上河原団地</t>
  </si>
  <si>
    <t>（各年 9月30日）</t>
  </si>
  <si>
    <t>年次</t>
  </si>
  <si>
    <t>世帯数</t>
  </si>
  <si>
    <t>人口</t>
  </si>
  <si>
    <t>一世帯当たり人員</t>
  </si>
  <si>
    <t>人口密度</t>
  </si>
  <si>
    <t>総数</t>
  </si>
  <si>
    <t>男</t>
  </si>
  <si>
    <t>女</t>
  </si>
  <si>
    <t>増加指数</t>
  </si>
  <si>
    <t>／１k㎡</t>
  </si>
  <si>
    <t>昭和</t>
  </si>
  <si>
    <t>年</t>
  </si>
  <si>
    <t>平成</t>
  </si>
  <si>
    <t>元</t>
  </si>
  <si>
    <t>地域</t>
  </si>
  <si>
    <t>総 　　数</t>
  </si>
  <si>
    <t>牟礼</t>
  </si>
  <si>
    <t>（つづき）</t>
  </si>
  <si>
    <t>資料：市市民課</t>
  </si>
  <si>
    <t>町丁・大字名</t>
  </si>
  <si>
    <t>世帯</t>
  </si>
  <si>
    <t>計</t>
  </si>
  <si>
    <t>上天神町</t>
  </si>
  <si>
    <t>大字</t>
  </si>
  <si>
    <t>天神一丁目</t>
  </si>
  <si>
    <t>江泊</t>
  </si>
  <si>
    <t>栄町一丁目</t>
  </si>
  <si>
    <t>伊佐江</t>
  </si>
  <si>
    <t>岸津一丁目</t>
  </si>
  <si>
    <t>栄町二丁目</t>
  </si>
  <si>
    <t>三田尻三丁目</t>
  </si>
  <si>
    <t>岸津二丁目</t>
  </si>
  <si>
    <t>宮市町</t>
  </si>
  <si>
    <t>鋳物師町</t>
  </si>
  <si>
    <t>東仁井令町</t>
  </si>
  <si>
    <t>牟礼今宿一丁目</t>
  </si>
  <si>
    <t>迫戸町</t>
  </si>
  <si>
    <t>車塚町</t>
  </si>
  <si>
    <t>清水町</t>
  </si>
  <si>
    <t>牟礼今宿二丁目</t>
  </si>
  <si>
    <t>戎町一丁目</t>
  </si>
  <si>
    <t>お茶屋町</t>
  </si>
  <si>
    <t>華園町</t>
  </si>
  <si>
    <t>沖今宿一丁目</t>
  </si>
  <si>
    <t>戎町二丁目</t>
  </si>
  <si>
    <t>三田尻本町</t>
  </si>
  <si>
    <t>伊佐江町</t>
  </si>
  <si>
    <t>沖今宿二丁目</t>
  </si>
  <si>
    <t>八王子一丁目</t>
  </si>
  <si>
    <t>自力町</t>
  </si>
  <si>
    <t>開出本町</t>
  </si>
  <si>
    <t>牟礼柳</t>
  </si>
  <si>
    <t>八王子二丁目</t>
  </si>
  <si>
    <t>華浦一丁目</t>
  </si>
  <si>
    <t>開出西町</t>
  </si>
  <si>
    <t>酢貝</t>
  </si>
  <si>
    <t>今市町</t>
  </si>
  <si>
    <t>華浦二丁目</t>
  </si>
  <si>
    <t>西仁井令一丁目</t>
  </si>
  <si>
    <t>岩畠一丁目</t>
  </si>
  <si>
    <t>本橋町</t>
  </si>
  <si>
    <t>松原町</t>
  </si>
  <si>
    <t>西仁井令二丁目</t>
  </si>
  <si>
    <t>岩畠二丁目</t>
  </si>
  <si>
    <t>新橋町</t>
  </si>
  <si>
    <t>岡村町</t>
  </si>
  <si>
    <t>華城中央一丁目</t>
  </si>
  <si>
    <t>岩畠三丁目</t>
  </si>
  <si>
    <t>千日一丁目</t>
  </si>
  <si>
    <t>中央町</t>
  </si>
  <si>
    <t>華城中央二丁目</t>
  </si>
  <si>
    <t>中西</t>
  </si>
  <si>
    <t>千日二丁目</t>
  </si>
  <si>
    <t>駅南町</t>
  </si>
  <si>
    <t>敷山町</t>
  </si>
  <si>
    <t>平和町</t>
  </si>
  <si>
    <t>桑山一丁目</t>
  </si>
  <si>
    <t>上右田</t>
  </si>
  <si>
    <t>国衙一丁目</t>
  </si>
  <si>
    <t>佐波一丁目</t>
  </si>
  <si>
    <t>桑山二丁目</t>
  </si>
  <si>
    <t>下右田</t>
  </si>
  <si>
    <t>国衙二丁目</t>
  </si>
  <si>
    <t>佐波二丁目</t>
  </si>
  <si>
    <t>高井</t>
  </si>
  <si>
    <t>国衙三丁目</t>
  </si>
  <si>
    <t>寿町</t>
  </si>
  <si>
    <t>大崎</t>
  </si>
  <si>
    <t>国衙四丁目</t>
  </si>
  <si>
    <t>東佐波令</t>
  </si>
  <si>
    <t>佐野</t>
  </si>
  <si>
    <t>国衙五丁目</t>
  </si>
  <si>
    <t>泉町</t>
  </si>
  <si>
    <t>鐘紡町</t>
  </si>
  <si>
    <t>多々良一丁目</t>
  </si>
  <si>
    <t>中泉町</t>
  </si>
  <si>
    <t>協和町</t>
  </si>
  <si>
    <t>奥畑</t>
  </si>
  <si>
    <t>多々良二丁目</t>
  </si>
  <si>
    <t>開出</t>
  </si>
  <si>
    <t>久兼</t>
  </si>
  <si>
    <t>惣社町</t>
  </si>
  <si>
    <t>古祖原</t>
  </si>
  <si>
    <t>新築地町</t>
  </si>
  <si>
    <t>中山</t>
  </si>
  <si>
    <t>美和町</t>
  </si>
  <si>
    <t>高倉一丁目</t>
  </si>
  <si>
    <t>桑南一丁目</t>
  </si>
  <si>
    <t>和字</t>
  </si>
  <si>
    <t>緑町一丁目</t>
  </si>
  <si>
    <t>高倉二丁目</t>
  </si>
  <si>
    <t>桑南二丁目</t>
  </si>
  <si>
    <t>奈美</t>
  </si>
  <si>
    <t>緑町二丁目</t>
  </si>
  <si>
    <t>警固町一丁目</t>
  </si>
  <si>
    <t>鞠生町</t>
  </si>
  <si>
    <t>鈴屋</t>
  </si>
  <si>
    <t>国分寺町</t>
  </si>
  <si>
    <t>警固町二丁目</t>
  </si>
  <si>
    <t>新田一丁目</t>
  </si>
  <si>
    <t>真尾</t>
  </si>
  <si>
    <t>南松崎町</t>
  </si>
  <si>
    <t>勝間一丁目</t>
  </si>
  <si>
    <t>台道</t>
  </si>
  <si>
    <t>東松崎町</t>
  </si>
  <si>
    <t>勝間二丁目</t>
  </si>
  <si>
    <t>切畑</t>
  </si>
  <si>
    <t>勝間三丁目</t>
  </si>
  <si>
    <t>浜方</t>
  </si>
  <si>
    <t>　資料：市市民課</t>
  </si>
  <si>
    <t>地域・自治会</t>
  </si>
  <si>
    <t>下天神町</t>
  </si>
  <si>
    <t>華浦地域</t>
  </si>
  <si>
    <t>郷ケ崎東第一</t>
  </si>
  <si>
    <t>中当</t>
  </si>
  <si>
    <t>塚原</t>
  </si>
  <si>
    <t>西ノ浜</t>
  </si>
  <si>
    <t>大道地域</t>
  </si>
  <si>
    <t>国庁通</t>
  </si>
  <si>
    <t>郷ケ崎東第二</t>
  </si>
  <si>
    <t>四辻</t>
  </si>
  <si>
    <t>片山の一</t>
  </si>
  <si>
    <t>新地</t>
  </si>
  <si>
    <t>緑町</t>
  </si>
  <si>
    <t>堀口通</t>
  </si>
  <si>
    <t>郷ケ崎中</t>
  </si>
  <si>
    <t>小徳田</t>
  </si>
  <si>
    <t>片山の二</t>
  </si>
  <si>
    <t>梶野</t>
  </si>
  <si>
    <t>遠ケ崎</t>
  </si>
  <si>
    <t>牟礼地域</t>
  </si>
  <si>
    <t>駅通</t>
  </si>
  <si>
    <t>大林寺</t>
  </si>
  <si>
    <t>郷ケ崎西</t>
  </si>
  <si>
    <t>開出西</t>
  </si>
  <si>
    <t>勝坂</t>
  </si>
  <si>
    <t>門前</t>
  </si>
  <si>
    <t>岩淵</t>
  </si>
  <si>
    <t>新天地</t>
  </si>
  <si>
    <t>鳥越</t>
  </si>
  <si>
    <t>中村</t>
  </si>
  <si>
    <t>寺開作</t>
  </si>
  <si>
    <t>上の庄</t>
  </si>
  <si>
    <t>末田</t>
  </si>
  <si>
    <t>栄町</t>
  </si>
  <si>
    <t>本村</t>
  </si>
  <si>
    <t>地神堂</t>
  </si>
  <si>
    <t>右田市上</t>
  </si>
  <si>
    <t>東畑</t>
  </si>
  <si>
    <t>戎町一区</t>
  </si>
  <si>
    <t>東石ケ口</t>
  </si>
  <si>
    <t>小田</t>
  </si>
  <si>
    <t>右田市下</t>
  </si>
  <si>
    <t>小野地域</t>
  </si>
  <si>
    <t>西畑</t>
  </si>
  <si>
    <t>大内</t>
  </si>
  <si>
    <t>戎町二区</t>
  </si>
  <si>
    <t>石が口</t>
  </si>
  <si>
    <t>大塚</t>
  </si>
  <si>
    <t>芝生</t>
  </si>
  <si>
    <t>林</t>
  </si>
  <si>
    <t>共進町</t>
  </si>
  <si>
    <t>新道</t>
  </si>
  <si>
    <t>野地</t>
  </si>
  <si>
    <t>吉敷</t>
  </si>
  <si>
    <t>奥畑本畑</t>
  </si>
  <si>
    <t>西山</t>
  </si>
  <si>
    <t>築留</t>
  </si>
  <si>
    <t>太平町</t>
  </si>
  <si>
    <t>老松</t>
  </si>
  <si>
    <t>中関地域</t>
  </si>
  <si>
    <t>八河内</t>
  </si>
  <si>
    <t>神里</t>
  </si>
  <si>
    <t>奥畑樋渡</t>
  </si>
  <si>
    <t>前町</t>
  </si>
  <si>
    <t>中市</t>
  </si>
  <si>
    <t>高洲</t>
  </si>
  <si>
    <t>中河内</t>
  </si>
  <si>
    <t>大日</t>
  </si>
  <si>
    <t>奥畑麻生</t>
  </si>
  <si>
    <t>沖の原</t>
  </si>
  <si>
    <t>新町</t>
  </si>
  <si>
    <t>田町</t>
  </si>
  <si>
    <t>上地</t>
  </si>
  <si>
    <t>下河内</t>
  </si>
  <si>
    <t>大日団地</t>
  </si>
  <si>
    <t>奥畑赤山</t>
  </si>
  <si>
    <t>市西</t>
  </si>
  <si>
    <t>浮野</t>
  </si>
  <si>
    <t>迫戸</t>
  </si>
  <si>
    <t>鶴中浜</t>
  </si>
  <si>
    <t>塩屋原</t>
  </si>
  <si>
    <t>中塚</t>
  </si>
  <si>
    <t>久兼上</t>
  </si>
  <si>
    <t>市東</t>
  </si>
  <si>
    <t>沖田</t>
  </si>
  <si>
    <t>人丸</t>
  </si>
  <si>
    <t>堀口</t>
  </si>
  <si>
    <t>上新前町</t>
  </si>
  <si>
    <t>泥江</t>
  </si>
  <si>
    <t>沖高井</t>
  </si>
  <si>
    <t>久兼中村</t>
  </si>
  <si>
    <t>駅北</t>
  </si>
  <si>
    <t>沖今宿</t>
  </si>
  <si>
    <t>自力東町</t>
  </si>
  <si>
    <t>中新前町</t>
  </si>
  <si>
    <t>前開作</t>
  </si>
  <si>
    <t>鮒田</t>
  </si>
  <si>
    <t>久兼西</t>
  </si>
  <si>
    <t>駅南</t>
  </si>
  <si>
    <t>中自力</t>
  </si>
  <si>
    <t>下新前町</t>
  </si>
  <si>
    <t>潮合</t>
  </si>
  <si>
    <t>日の本の一</t>
  </si>
  <si>
    <t>久兼片地山</t>
  </si>
  <si>
    <t>牟礼宿舎</t>
  </si>
  <si>
    <t>佐波地域</t>
  </si>
  <si>
    <t>松原</t>
  </si>
  <si>
    <t>浜内</t>
  </si>
  <si>
    <t>山県</t>
  </si>
  <si>
    <t>日の本の二</t>
  </si>
  <si>
    <t>中山上</t>
  </si>
  <si>
    <t>上り熊</t>
  </si>
  <si>
    <t>岸津</t>
  </si>
  <si>
    <t>晒石</t>
  </si>
  <si>
    <t>東築留</t>
  </si>
  <si>
    <t>西開作</t>
  </si>
  <si>
    <t>漆の一</t>
  </si>
  <si>
    <t>中山下</t>
  </si>
  <si>
    <t>大原</t>
  </si>
  <si>
    <t>今宿</t>
  </si>
  <si>
    <t>今市</t>
  </si>
  <si>
    <t>石原</t>
  </si>
  <si>
    <t>西築留</t>
  </si>
  <si>
    <t>西慶田</t>
  </si>
  <si>
    <t>漆の二</t>
  </si>
  <si>
    <t>長沢</t>
  </si>
  <si>
    <t>徳町</t>
  </si>
  <si>
    <t>北側</t>
  </si>
  <si>
    <t>江良</t>
  </si>
  <si>
    <t>奈美上</t>
  </si>
  <si>
    <t>開拓</t>
  </si>
  <si>
    <t>柳</t>
  </si>
  <si>
    <t>山口町</t>
  </si>
  <si>
    <t>華南一区</t>
  </si>
  <si>
    <t>居合</t>
  </si>
  <si>
    <t>奈美中</t>
  </si>
  <si>
    <t>下津令</t>
  </si>
  <si>
    <t>新田地域</t>
  </si>
  <si>
    <t>西浦地域</t>
  </si>
  <si>
    <t>七尾</t>
  </si>
  <si>
    <t>奈美下</t>
  </si>
  <si>
    <t>浜条</t>
  </si>
  <si>
    <t>岩畠</t>
  </si>
  <si>
    <t>西側官舎</t>
  </si>
  <si>
    <t>小森</t>
  </si>
  <si>
    <t>奈美旭</t>
  </si>
  <si>
    <t>岡条</t>
  </si>
  <si>
    <t>下敷山</t>
  </si>
  <si>
    <t>協和</t>
  </si>
  <si>
    <t>南蛮樋</t>
  </si>
  <si>
    <t>半田</t>
  </si>
  <si>
    <t>若宮</t>
  </si>
  <si>
    <t>鈴屋平</t>
  </si>
  <si>
    <t>新館</t>
  </si>
  <si>
    <t>上敷山</t>
  </si>
  <si>
    <t>高倉</t>
  </si>
  <si>
    <t>東須賀</t>
  </si>
  <si>
    <t>女山</t>
  </si>
  <si>
    <t>放光</t>
  </si>
  <si>
    <t>鈴屋宮の馬場</t>
  </si>
  <si>
    <t>旦東</t>
  </si>
  <si>
    <t>新橋</t>
  </si>
  <si>
    <t>西田中</t>
  </si>
  <si>
    <t>上本町</t>
  </si>
  <si>
    <t>丸山</t>
  </si>
  <si>
    <t>台ケ原</t>
  </si>
  <si>
    <t>鈴屋沖</t>
  </si>
  <si>
    <t>大繁枝</t>
  </si>
  <si>
    <t>千日町</t>
  </si>
  <si>
    <t>問屋口</t>
  </si>
  <si>
    <t>本町</t>
  </si>
  <si>
    <t>里木舟</t>
  </si>
  <si>
    <t>川開作</t>
  </si>
  <si>
    <t>鈴屋中</t>
  </si>
  <si>
    <t>開作</t>
  </si>
  <si>
    <t>坂本団地</t>
  </si>
  <si>
    <t>本橋通</t>
  </si>
  <si>
    <t>古浜</t>
  </si>
  <si>
    <t>南山手</t>
  </si>
  <si>
    <t>小茅</t>
  </si>
  <si>
    <t>小島</t>
  </si>
  <si>
    <t>鈴屋佐尾</t>
  </si>
  <si>
    <t>繁枝団地</t>
  </si>
  <si>
    <t>下木部</t>
  </si>
  <si>
    <t>横入川</t>
  </si>
  <si>
    <t>北山手</t>
  </si>
  <si>
    <t>新地東</t>
  </si>
  <si>
    <t>真尾下郷</t>
  </si>
  <si>
    <t>上木部</t>
  </si>
  <si>
    <t>古前町</t>
  </si>
  <si>
    <t>東海社宅</t>
  </si>
  <si>
    <t>新地西</t>
  </si>
  <si>
    <t>自由ケ丘</t>
  </si>
  <si>
    <t>真尾高松</t>
  </si>
  <si>
    <t>西須賀</t>
  </si>
  <si>
    <t>中浦</t>
  </si>
  <si>
    <t>開作東</t>
  </si>
  <si>
    <t>真尾中央</t>
  </si>
  <si>
    <t>新長尾</t>
  </si>
  <si>
    <t>上新田</t>
  </si>
  <si>
    <t>北基地</t>
  </si>
  <si>
    <t>開作西</t>
  </si>
  <si>
    <t>真尾南郷</t>
  </si>
  <si>
    <t>勝間地域</t>
  </si>
  <si>
    <t>中新田</t>
  </si>
  <si>
    <t>南基地</t>
  </si>
  <si>
    <t>黄金通</t>
  </si>
  <si>
    <t>富海地域</t>
  </si>
  <si>
    <t>真尾堀溝</t>
  </si>
  <si>
    <t>下新田</t>
  </si>
  <si>
    <t>北山手宿舎</t>
  </si>
  <si>
    <t>真尾坂本</t>
  </si>
  <si>
    <t>藤本町</t>
  </si>
  <si>
    <t>戸田山</t>
  </si>
  <si>
    <t>車塚</t>
  </si>
  <si>
    <t>右田地域</t>
  </si>
  <si>
    <t>国衙</t>
  </si>
  <si>
    <t>東車塚</t>
  </si>
  <si>
    <t>野島地域</t>
  </si>
  <si>
    <t>野田</t>
  </si>
  <si>
    <t>多々良</t>
  </si>
  <si>
    <t>鋳物師</t>
  </si>
  <si>
    <t>華城地域</t>
  </si>
  <si>
    <t>矢筈</t>
  </si>
  <si>
    <t>脇</t>
  </si>
  <si>
    <t>新丁方</t>
  </si>
  <si>
    <t>野島東</t>
  </si>
  <si>
    <t>和田峪</t>
  </si>
  <si>
    <t>朝日</t>
  </si>
  <si>
    <t>高砂</t>
  </si>
  <si>
    <t>局の内</t>
  </si>
  <si>
    <t>野島中</t>
  </si>
  <si>
    <t>大藪一区</t>
  </si>
  <si>
    <t>田ノ口</t>
  </si>
  <si>
    <t>東浜</t>
  </si>
  <si>
    <t>前小路</t>
  </si>
  <si>
    <t>警固町</t>
  </si>
  <si>
    <t>野島西</t>
  </si>
  <si>
    <t>大藪二区</t>
  </si>
  <si>
    <t>沖田ノ口</t>
  </si>
  <si>
    <t>小路口</t>
  </si>
  <si>
    <t>立市</t>
  </si>
  <si>
    <t>西勝間</t>
  </si>
  <si>
    <t>鍛冶屋河内</t>
  </si>
  <si>
    <t>唐臼</t>
  </si>
  <si>
    <t>浦開作</t>
  </si>
  <si>
    <t>旭町</t>
  </si>
  <si>
    <t>東勝間</t>
  </si>
  <si>
    <t>古谷河内</t>
  </si>
  <si>
    <t>曙</t>
  </si>
  <si>
    <t>鐘紡</t>
  </si>
  <si>
    <t>向島地域</t>
  </si>
  <si>
    <t>上河原</t>
  </si>
  <si>
    <t>柳原二区</t>
  </si>
  <si>
    <t>西町</t>
  </si>
  <si>
    <t>年  齢</t>
  </si>
  <si>
    <t>比率</t>
  </si>
  <si>
    <t>年少人口</t>
  </si>
  <si>
    <t>歳</t>
  </si>
  <si>
    <t>～</t>
  </si>
  <si>
    <t>生産年齢人口</t>
  </si>
  <si>
    <t>老年人口</t>
  </si>
  <si>
    <t>総 　 数</t>
    <phoneticPr fontId="2"/>
  </si>
  <si>
    <t>三田尻一丁目</t>
    <phoneticPr fontId="2"/>
  </si>
  <si>
    <t>石が口一丁目</t>
    <phoneticPr fontId="2"/>
  </si>
  <si>
    <t>石が口二丁目</t>
    <phoneticPr fontId="2"/>
  </si>
  <si>
    <t>石が口三丁目</t>
    <phoneticPr fontId="2"/>
  </si>
  <si>
    <t xml:space="preserve">  （つづき）</t>
    <phoneticPr fontId="2"/>
  </si>
  <si>
    <t>ﾘｰﾍﾞｯｸｽ57</t>
    <phoneticPr fontId="2"/>
  </si>
  <si>
    <t xml:space="preserve"> 歳 以 上</t>
    <phoneticPr fontId="2"/>
  </si>
  <si>
    <t>資料：市市民課　　注）比率は四捨五入。</t>
  </si>
  <si>
    <t>総人口</t>
  </si>
  <si>
    <t>日本人増減</t>
  </si>
  <si>
    <t>自然動態</t>
  </si>
  <si>
    <t>社会動態</t>
  </si>
  <si>
    <t>外国人増減</t>
  </si>
  <si>
    <t>（特掲）</t>
  </si>
  <si>
    <t>出生</t>
  </si>
  <si>
    <t>死亡</t>
  </si>
  <si>
    <t>社会増減</t>
  </si>
  <si>
    <t>転入</t>
  </si>
  <si>
    <t>転出</t>
  </si>
  <si>
    <t>月</t>
  </si>
  <si>
    <t>結婚</t>
  </si>
  <si>
    <t>離婚</t>
  </si>
  <si>
    <t>国　　　籍</t>
  </si>
  <si>
    <t>韓国</t>
  </si>
  <si>
    <t>朝鮮</t>
  </si>
  <si>
    <t>中国</t>
  </si>
  <si>
    <t>マレーシア</t>
  </si>
  <si>
    <t>インドネシア</t>
  </si>
  <si>
    <t>タイ</t>
  </si>
  <si>
    <t>バングラデシュ</t>
  </si>
  <si>
    <t>アメリカ</t>
  </si>
  <si>
    <t>カナダ</t>
  </si>
  <si>
    <t>メキシコ</t>
  </si>
  <si>
    <t>ブラジル</t>
  </si>
  <si>
    <t>ペルー</t>
  </si>
  <si>
    <t>アルゼンチン</t>
  </si>
  <si>
    <t>イギリス</t>
  </si>
  <si>
    <t>スペイン</t>
  </si>
  <si>
    <t>イタリア</t>
  </si>
  <si>
    <t>オーストラリア</t>
  </si>
  <si>
    <t>ニュージーランド</t>
  </si>
  <si>
    <t>天神二丁目</t>
    <phoneticPr fontId="2"/>
  </si>
  <si>
    <t>三田尻二丁目</t>
    <phoneticPr fontId="2"/>
  </si>
  <si>
    <t>北浜内</t>
    <rPh sb="0" eb="1">
      <t>キタ</t>
    </rPh>
    <rPh sb="1" eb="3">
      <t>ハマウチ</t>
    </rPh>
    <phoneticPr fontId="2"/>
  </si>
  <si>
    <t>田島宿舎</t>
    <rPh sb="0" eb="2">
      <t>タジマ</t>
    </rPh>
    <rPh sb="2" eb="4">
      <t>シュクシャ</t>
    </rPh>
    <phoneticPr fontId="2"/>
  </si>
  <si>
    <t>坂本</t>
    <phoneticPr fontId="2"/>
  </si>
  <si>
    <t>資料：山口県人口移動統計調査　   　　</t>
    <rPh sb="0" eb="2">
      <t>シリョウ</t>
    </rPh>
    <rPh sb="3" eb="6">
      <t>ヤマグチケン</t>
    </rPh>
    <rPh sb="6" eb="8">
      <t>ジンコウ</t>
    </rPh>
    <rPh sb="8" eb="10">
      <t>イドウ</t>
    </rPh>
    <rPh sb="10" eb="14">
      <t>トウケイチョウサ</t>
    </rPh>
    <phoneticPr fontId="2"/>
  </si>
  <si>
    <t>コンゴ民主共和国</t>
    <rPh sb="3" eb="5">
      <t>ミンシュ</t>
    </rPh>
    <rPh sb="5" eb="8">
      <t>キョウワコク</t>
    </rPh>
    <phoneticPr fontId="12"/>
  </si>
  <si>
    <t>ｻｰﾊﾟｽ上天神町</t>
    <rPh sb="5" eb="9">
      <t>カミテンジンチョウ</t>
    </rPh>
    <phoneticPr fontId="2"/>
  </si>
  <si>
    <t>自由ケ丘一丁目</t>
    <rPh sb="0" eb="4">
      <t>ジユウガオカ</t>
    </rPh>
    <rPh sb="4" eb="7">
      <t>イッチョウメ</t>
    </rPh>
    <phoneticPr fontId="2"/>
  </si>
  <si>
    <t>自由ケ丘二丁目</t>
    <rPh sb="0" eb="4">
      <t>ジユウガオカ</t>
    </rPh>
    <rPh sb="4" eb="5">
      <t>ニ</t>
    </rPh>
    <rPh sb="5" eb="7">
      <t>チョウメ</t>
    </rPh>
    <phoneticPr fontId="2"/>
  </si>
  <si>
    <t>自由ケ丘三丁目</t>
    <rPh sb="0" eb="4">
      <t>ジユウガオカ</t>
    </rPh>
    <rPh sb="4" eb="7">
      <t>サンチョウメ</t>
    </rPh>
    <phoneticPr fontId="2"/>
  </si>
  <si>
    <t>自由ケ丘四丁目</t>
    <rPh sb="0" eb="4">
      <t>ジユウガオカ</t>
    </rPh>
    <rPh sb="4" eb="5">
      <t>４</t>
    </rPh>
    <rPh sb="5" eb="7">
      <t>チョウメ</t>
    </rPh>
    <phoneticPr fontId="2"/>
  </si>
  <si>
    <t>東三田尻一丁目</t>
    <rPh sb="0" eb="4">
      <t>ヒガシミタジリ</t>
    </rPh>
    <rPh sb="4" eb="7">
      <t>イッチョウメ</t>
    </rPh>
    <phoneticPr fontId="2"/>
  </si>
  <si>
    <t>東三田尻二丁目</t>
    <rPh sb="0" eb="4">
      <t>ヒガシミタジリ</t>
    </rPh>
    <rPh sb="4" eb="5">
      <t>ニ</t>
    </rPh>
    <rPh sb="5" eb="7">
      <t>チョウメ</t>
    </rPh>
    <phoneticPr fontId="2"/>
  </si>
  <si>
    <t>城　山　台</t>
    <rPh sb="0" eb="1">
      <t>シロ</t>
    </rPh>
    <rPh sb="2" eb="3">
      <t>ヤマ</t>
    </rPh>
    <rPh sb="4" eb="5">
      <t>ダイ</t>
    </rPh>
    <phoneticPr fontId="2"/>
  </si>
  <si>
    <t>松崎地域</t>
    <rPh sb="2" eb="4">
      <t>チイキ</t>
    </rPh>
    <phoneticPr fontId="2"/>
  </si>
  <si>
    <t>　</t>
  </si>
  <si>
    <t>平成</t>
    <rPh sb="0" eb="2">
      <t>ヘイセイ</t>
    </rPh>
    <phoneticPr fontId="2"/>
  </si>
  <si>
    <t>仁井令町</t>
    <rPh sb="0" eb="4">
      <t>ニイリョウチョウ</t>
    </rPh>
    <phoneticPr fontId="2"/>
  </si>
  <si>
    <t>田島</t>
    <rPh sb="0" eb="2">
      <t>タジマ</t>
    </rPh>
    <phoneticPr fontId="2"/>
  </si>
  <si>
    <t>仁井令</t>
    <rPh sb="0" eb="3">
      <t>ニイリョウ</t>
    </rPh>
    <phoneticPr fontId="2"/>
  </si>
  <si>
    <t>植松</t>
    <rPh sb="0" eb="2">
      <t>ウエマツ</t>
    </rPh>
    <phoneticPr fontId="2"/>
  </si>
  <si>
    <t>自然増減</t>
    <phoneticPr fontId="2"/>
  </si>
  <si>
    <t xml:space="preserve"> 市　　　計</t>
    <rPh sb="1" eb="2">
      <t>シ</t>
    </rPh>
    <rPh sb="5" eb="6">
      <t>ケイ</t>
    </rPh>
    <phoneticPr fontId="2"/>
  </si>
  <si>
    <t>各市の自然動態（出生・死亡）</t>
    <rPh sb="0" eb="1">
      <t>カク</t>
    </rPh>
    <rPh sb="1" eb="2">
      <t>シ</t>
    </rPh>
    <rPh sb="3" eb="5">
      <t>シゼン</t>
    </rPh>
    <rPh sb="5" eb="7">
      <t>ドウタイ</t>
    </rPh>
    <rPh sb="8" eb="10">
      <t>シュッセイ</t>
    </rPh>
    <rPh sb="11" eb="13">
      <t>シボウ</t>
    </rPh>
    <phoneticPr fontId="2"/>
  </si>
  <si>
    <t>総  数</t>
    <rPh sb="0" eb="1">
      <t>フサ</t>
    </rPh>
    <rPh sb="3" eb="4">
      <t>カズ</t>
    </rPh>
    <phoneticPr fontId="2"/>
  </si>
  <si>
    <t>社会増減</t>
    <rPh sb="0" eb="2">
      <t>シャカイ</t>
    </rPh>
    <phoneticPr fontId="2"/>
  </si>
  <si>
    <t>各市の社会動態（転入・転出）</t>
    <rPh sb="0" eb="1">
      <t>カク</t>
    </rPh>
    <rPh sb="1" eb="2">
      <t>シ</t>
    </rPh>
    <rPh sb="3" eb="5">
      <t>シャカイ</t>
    </rPh>
    <rPh sb="5" eb="7">
      <t>ドウタイ</t>
    </rPh>
    <rPh sb="8" eb="10">
      <t>テンニュウ</t>
    </rPh>
    <rPh sb="11" eb="13">
      <t>テンシュツ</t>
    </rPh>
    <phoneticPr fontId="2"/>
  </si>
  <si>
    <t>その他</t>
    <rPh sb="2" eb="3">
      <t>タ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</si>
  <si>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</si>
  <si>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</si>
  <si>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市</t>
    <rPh sb="0" eb="1">
      <t>シ</t>
    </rPh>
    <phoneticPr fontId="2"/>
  </si>
  <si>
    <t>県　　　計</t>
    <rPh sb="0" eb="1">
      <t>ケン</t>
    </rPh>
    <rPh sb="4" eb="5">
      <t>ケイ</t>
    </rPh>
    <phoneticPr fontId="2"/>
  </si>
  <si>
    <t>防府市</t>
    <rPh sb="0" eb="2">
      <t>ホウフ</t>
    </rPh>
    <rPh sb="2" eb="3">
      <t>シ</t>
    </rPh>
    <phoneticPr fontId="2"/>
  </si>
  <si>
    <t>下関市</t>
    <rPh sb="0" eb="2">
      <t>シモノセキ</t>
    </rPh>
    <rPh sb="2" eb="3">
      <t>シ</t>
    </rPh>
    <phoneticPr fontId="2"/>
  </si>
  <si>
    <t>山口市</t>
    <rPh sb="0" eb="2">
      <t>ヤマグチ</t>
    </rPh>
    <rPh sb="2" eb="3">
      <t>シ</t>
    </rPh>
    <phoneticPr fontId="2"/>
  </si>
  <si>
    <t>岩国市</t>
    <rPh sb="0" eb="3">
      <t>イワクニシ</t>
    </rPh>
    <phoneticPr fontId="2"/>
  </si>
  <si>
    <t>光市</t>
    <rPh sb="0" eb="1">
      <t>ヒカリ</t>
    </rPh>
    <rPh sb="1" eb="2">
      <t>シ</t>
    </rPh>
    <phoneticPr fontId="2"/>
  </si>
  <si>
    <t>長門市</t>
    <rPh sb="0" eb="3">
      <t>ナガトシ</t>
    </rPh>
    <phoneticPr fontId="2"/>
  </si>
  <si>
    <t>転　　　　　　入</t>
    <rPh sb="0" eb="1">
      <t>テン</t>
    </rPh>
    <rPh sb="7" eb="8">
      <t>イリ</t>
    </rPh>
    <phoneticPr fontId="2"/>
  </si>
  <si>
    <t>転　　　　　　出</t>
    <rPh sb="0" eb="1">
      <t>テン</t>
    </rPh>
    <rPh sb="7" eb="8">
      <t>デ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</si>
  <si>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</si>
  <si>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</si>
  <si>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美祢市</t>
    <rPh sb="0" eb="3">
      <t>ミネシ</t>
    </rPh>
    <phoneticPr fontId="2"/>
  </si>
  <si>
    <t>周南市</t>
    <rPh sb="0" eb="1">
      <t>シュウ</t>
    </rPh>
    <rPh sb="1" eb="2">
      <t>ナン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</si>
  <si>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</si>
  <si>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小俣</t>
    <rPh sb="0" eb="2">
      <t>オマタ</t>
    </rPh>
    <phoneticPr fontId="2"/>
  </si>
  <si>
    <t>台湾</t>
    <rPh sb="0" eb="2">
      <t>タイワン</t>
    </rPh>
    <phoneticPr fontId="2"/>
  </si>
  <si>
    <t>自然増減</t>
  </si>
  <si>
    <t>総 　　　　　数</t>
  </si>
  <si>
    <t xml:space="preserve"> </t>
  </si>
  <si>
    <t>ベトナム</t>
  </si>
  <si>
    <t>ネパール</t>
  </si>
  <si>
    <t>パキスタン</t>
  </si>
  <si>
    <t>インド</t>
  </si>
  <si>
    <t>シンガポール</t>
  </si>
  <si>
    <t>ミャンマー</t>
  </si>
  <si>
    <t>パラグアイ</t>
  </si>
  <si>
    <t>コロンビア</t>
  </si>
  <si>
    <t>オランダ</t>
  </si>
  <si>
    <t>ウクライナ</t>
  </si>
  <si>
    <t>ロシア</t>
  </si>
  <si>
    <t>フランス</t>
  </si>
  <si>
    <t>モルドバ</t>
  </si>
  <si>
    <t>ジャマイカ</t>
  </si>
  <si>
    <t>カンボジア</t>
  </si>
  <si>
    <t>ドイツ</t>
  </si>
  <si>
    <t>キューバ</t>
  </si>
  <si>
    <t>チリ</t>
  </si>
  <si>
    <t>ポーランド</t>
  </si>
  <si>
    <t>エストニア</t>
  </si>
  <si>
    <t>パナマ</t>
  </si>
  <si>
    <t>スロバキア</t>
  </si>
  <si>
    <t>ベネズエラ</t>
  </si>
  <si>
    <t>構成比</t>
    <rPh sb="0" eb="3">
      <t>コウセイヒ</t>
    </rPh>
    <phoneticPr fontId="2"/>
  </si>
  <si>
    <t>パプアニューギニア</t>
    <phoneticPr fontId="12"/>
  </si>
  <si>
    <t>スウェーデン</t>
    <phoneticPr fontId="12"/>
  </si>
  <si>
    <t>総　 　　　数</t>
    <phoneticPr fontId="2"/>
  </si>
  <si>
    <t>外国人人口</t>
    <phoneticPr fontId="12"/>
  </si>
  <si>
    <t>平成28年</t>
    <rPh sb="0" eb="2">
      <t>ヘイセイ</t>
    </rPh>
    <rPh sb="4" eb="5">
      <t>ネン</t>
    </rPh>
    <phoneticPr fontId="2"/>
  </si>
  <si>
    <t>玉祖</t>
    <rPh sb="0" eb="1">
      <t>タマ</t>
    </rPh>
    <rPh sb="1" eb="2">
      <t>ソ</t>
    </rPh>
    <phoneticPr fontId="2"/>
  </si>
  <si>
    <t>柳原一区</t>
    <phoneticPr fontId="2"/>
  </si>
  <si>
    <t>玉祖地区</t>
    <rPh sb="0" eb="1">
      <t>タマ</t>
    </rPh>
    <rPh sb="1" eb="2">
      <t>ソ</t>
    </rPh>
    <rPh sb="2" eb="4">
      <t>チク</t>
    </rPh>
    <phoneticPr fontId="2"/>
  </si>
  <si>
    <t>フィリピン</t>
    <phoneticPr fontId="12"/>
  </si>
  <si>
    <t>ニカラグア</t>
    <phoneticPr fontId="12"/>
  </si>
  <si>
    <t>アイスランド</t>
    <phoneticPr fontId="12"/>
  </si>
  <si>
    <t>平成29年</t>
    <rPh sb="0" eb="2">
      <t>ヘイセイ</t>
    </rPh>
    <rPh sb="4" eb="5">
      <t>ネン</t>
    </rPh>
    <phoneticPr fontId="2"/>
  </si>
  <si>
    <t>2-34</t>
    <phoneticPr fontId="2"/>
  </si>
  <si>
    <t>2-37</t>
    <phoneticPr fontId="2"/>
  </si>
  <si>
    <t>2-38</t>
    <phoneticPr fontId="2"/>
  </si>
  <si>
    <t>地域別、自治会別住民基本台帳人口、世帯数</t>
    <phoneticPr fontId="2"/>
  </si>
  <si>
    <t>チェコ</t>
    <phoneticPr fontId="12"/>
  </si>
  <si>
    <t>スリランカ</t>
    <phoneticPr fontId="12"/>
  </si>
  <si>
    <t>平成30年</t>
    <rPh sb="0" eb="2">
      <t>ヘイセイ</t>
    </rPh>
    <rPh sb="4" eb="5">
      <t>ネン</t>
    </rPh>
    <phoneticPr fontId="2"/>
  </si>
  <si>
    <t>アイルランド</t>
    <phoneticPr fontId="12"/>
  </si>
  <si>
    <t>セルビア</t>
    <phoneticPr fontId="12"/>
  </si>
  <si>
    <t>人口動態</t>
    <phoneticPr fontId="2"/>
  </si>
  <si>
    <t>令和</t>
    <rPh sb="0" eb="2">
      <t>レイワ</t>
    </rPh>
    <phoneticPr fontId="2"/>
  </si>
  <si>
    <t>令和元年</t>
    <rPh sb="0" eb="2">
      <t>レイワ</t>
    </rPh>
    <rPh sb="2" eb="4">
      <t>ガンネン</t>
    </rPh>
    <phoneticPr fontId="2"/>
  </si>
  <si>
    <t>元</t>
    <rPh sb="0" eb="1">
      <t>モト</t>
    </rPh>
    <phoneticPr fontId="2"/>
  </si>
  <si>
    <t>南アフリカ共和国</t>
    <rPh sb="0" eb="1">
      <t>ミナミ</t>
    </rPh>
    <rPh sb="5" eb="8">
      <t>キョウワコク</t>
    </rPh>
    <phoneticPr fontId="12"/>
  </si>
  <si>
    <t>ボリビア</t>
    <phoneticPr fontId="12"/>
  </si>
  <si>
    <t>大字伊佐江</t>
    <phoneticPr fontId="2"/>
  </si>
  <si>
    <t>住民基本台帳人口の推移</t>
    <phoneticPr fontId="2"/>
  </si>
  <si>
    <t>町丁・大字別住民基本台帳人口、世帯数</t>
    <phoneticPr fontId="2"/>
  </si>
  <si>
    <t>総          数</t>
    <phoneticPr fontId="2"/>
  </si>
  <si>
    <t>令和2年</t>
    <rPh sb="0" eb="2">
      <t>レイワ</t>
    </rPh>
    <rPh sb="3" eb="4">
      <t>ネン</t>
    </rPh>
    <phoneticPr fontId="2"/>
  </si>
  <si>
    <t>台道団地</t>
    <rPh sb="0" eb="2">
      <t>ダイドウ</t>
    </rPh>
    <rPh sb="2" eb="4">
      <t>ダンチ</t>
    </rPh>
    <phoneticPr fontId="2"/>
  </si>
  <si>
    <t>ｻｰﾊﾟｽ防府駅
ｾﾝﾄﾏｰｸｽ</t>
    <rPh sb="5" eb="8">
      <t>ホウフエキ</t>
    </rPh>
    <phoneticPr fontId="2"/>
  </si>
  <si>
    <t>資料：山口県人口移動統計調査</t>
    <rPh sb="0" eb="2">
      <t>シリョウ</t>
    </rPh>
    <rPh sb="3" eb="6">
      <t>ヤマグチケン</t>
    </rPh>
    <rPh sb="6" eb="8">
      <t>ジンコウ</t>
    </rPh>
    <rPh sb="8" eb="10">
      <t>イドウ</t>
    </rPh>
    <rPh sb="10" eb="14">
      <t>トウケイチョウサ</t>
    </rPh>
    <phoneticPr fontId="2"/>
  </si>
  <si>
    <t>令和元年 9月30日</t>
    <rPh sb="0" eb="2">
      <t>レイワ</t>
    </rPh>
    <rPh sb="2" eb="3">
      <t>ガン</t>
    </rPh>
    <phoneticPr fontId="2"/>
  </si>
  <si>
    <t>令和元年</t>
    <rPh sb="0" eb="2">
      <t>レイワ</t>
    </rPh>
    <rPh sb="2" eb="3">
      <t>ガン</t>
    </rPh>
    <phoneticPr fontId="2"/>
  </si>
  <si>
    <t>令和3年</t>
    <rPh sb="0" eb="2">
      <t>レイワ</t>
    </rPh>
    <rPh sb="3" eb="4">
      <t>ネン</t>
    </rPh>
    <phoneticPr fontId="2"/>
  </si>
  <si>
    <t>令和 2年 9月30日</t>
    <rPh sb="0" eb="2">
      <t>レイワ</t>
    </rPh>
    <phoneticPr fontId="2"/>
  </si>
  <si>
    <t>ジンバブエ</t>
    <phoneticPr fontId="12"/>
  </si>
  <si>
    <t>男</t>
    <phoneticPr fontId="2"/>
  </si>
  <si>
    <t>三田尻港町</t>
    <rPh sb="0" eb="2">
      <t>ミタ</t>
    </rPh>
    <rPh sb="2" eb="3">
      <t>ジリ</t>
    </rPh>
    <rPh sb="3" eb="5">
      <t>ミナトマチ</t>
    </rPh>
    <phoneticPr fontId="2"/>
  </si>
  <si>
    <t>大平山団地</t>
    <rPh sb="0" eb="2">
      <t>オオヒラ</t>
    </rPh>
    <rPh sb="2" eb="3">
      <t>ヤマ</t>
    </rPh>
    <rPh sb="3" eb="5">
      <t>ダンチ</t>
    </rPh>
    <phoneticPr fontId="2"/>
  </si>
  <si>
    <t>沖今宿第二</t>
    <phoneticPr fontId="2"/>
  </si>
  <si>
    <t>　　2-31</t>
    <phoneticPr fontId="2"/>
  </si>
  <si>
    <t>2-32 地域別住民基本台帳人口、世帯数</t>
    <phoneticPr fontId="2"/>
  </si>
  <si>
    <t>2-33</t>
    <phoneticPr fontId="2"/>
  </si>
  <si>
    <t>2-35 年齢別住民基本台帳人口</t>
    <phoneticPr fontId="2"/>
  </si>
  <si>
    <t>2-36</t>
    <phoneticPr fontId="2"/>
  </si>
  <si>
    <t>2-39</t>
    <phoneticPr fontId="12"/>
  </si>
  <si>
    <t>令和4年</t>
    <rPh sb="0" eb="2">
      <t>レイワ</t>
    </rPh>
    <rPh sb="3" eb="4">
      <t>ネン</t>
    </rPh>
    <phoneticPr fontId="2"/>
  </si>
  <si>
    <t>（令和4年 9月30日）</t>
    <rPh sb="1" eb="3">
      <t>レイワ</t>
    </rPh>
    <phoneticPr fontId="2"/>
  </si>
  <si>
    <t>令和 4年 9月30日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</si>
  <si>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 3年 9月30日</t>
    <rPh sb="0" eb="2">
      <t>レイワ</t>
    </rPh>
    <phoneticPr fontId="2"/>
  </si>
  <si>
    <t>（ 令和3年 ）</t>
    <rPh sb="2" eb="4">
      <t>レイワ</t>
    </rPh>
    <rPh sb="5" eb="6">
      <t>ネン</t>
    </rPh>
    <phoneticPr fontId="2"/>
  </si>
  <si>
    <t>資料：市市民課・山口県人口移動統計調査</t>
    <rPh sb="8" eb="10">
      <t>ヤマグチ</t>
    </rPh>
    <rPh sb="10" eb="11">
      <t>ケン</t>
    </rPh>
    <rPh sb="11" eb="15">
      <t>ジンコウイドウ</t>
    </rPh>
    <rPh sb="15" eb="17">
      <t>トウケイ</t>
    </rPh>
    <rPh sb="17" eb="19">
      <t>チョウサ</t>
    </rPh>
    <phoneticPr fontId="2"/>
  </si>
  <si>
    <t>トンガ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</si>
</sst>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 "/>
    <numFmt numFmtId="177" formatCode="0.0_ "/>
    <numFmt numFmtId="178" formatCode="#\ ###\ ###"/>
    <numFmt numFmtId="179" formatCode="#\ ###\ ###\ \ "/>
    <numFmt numFmtId="180" formatCode="#\ ###\ ###\ ;;&quot;- &quot;"/>
    <numFmt numFmtId="181" formatCode="0_);[Red]\(0\)"/>
    <numFmt numFmtId="182" formatCode="0;&quot;△ &quot;0"/>
    <numFmt numFmtId="183" formatCode="#,##0_ ;[Red]\-#,##0\ "/>
    <numFmt numFmtId="184" formatCode="#\ ###\ ###\ "/>
    <numFmt numFmtId="185" formatCode="#\ ##0\ ;&quot;△ &quot;#\ ###\ "/>
    <numFmt numFmtId="186" formatCode="#\ ###\ ##0;&quot;△&quot;#\ ###\ ##0;&quot;－&quot;;@"/>
  </numFmts>
  <fonts count="3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sz val="10.5"/>
      <color rgb="FFFF0000"/>
      <name val="ＤＦ特太ゴシック体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8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3" borderId="30" applyNumberFormat="0" applyAlignment="0" applyProtection="0">
      <alignment vertical="center"/>
    </xf>
    <xf numFmtId="0" fontId="21" fillId="33" borderId="30" applyNumberFormat="0" applyAlignment="0" applyProtection="0">
      <alignment vertical="center"/>
    </xf>
    <xf numFmtId="0" fontId="21" fillId="33" borderId="30" applyNumberFormat="0" applyAlignment="0" applyProtection="0">
      <alignment vertical="center"/>
    </xf>
    <xf numFmtId="0" fontId="21" fillId="33" borderId="30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35" borderId="31" applyNumberFormat="0" applyFont="0" applyAlignment="0" applyProtection="0">
      <alignment vertical="center"/>
    </xf>
    <xf numFmtId="0" fontId="18" fillId="35" borderId="31" applyNumberFormat="0" applyFont="0" applyAlignment="0" applyProtection="0">
      <alignment vertical="center"/>
    </xf>
    <xf numFmtId="0" fontId="18" fillId="35" borderId="31" applyNumberFormat="0" applyFont="0" applyAlignment="0" applyProtection="0">
      <alignment vertical="center"/>
    </xf>
    <xf numFmtId="0" fontId="18" fillId="35" borderId="31" applyNumberFormat="0" applyFont="0" applyAlignment="0" applyProtection="0">
      <alignment vertical="center"/>
    </xf>
    <xf numFmtId="0" fontId="17" fillId="35" borderId="31" applyNumberFormat="0" applyFon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33" applyNumberFormat="0" applyAlignment="0" applyProtection="0">
      <alignment vertical="center"/>
    </xf>
    <xf numFmtId="0" fontId="25" fillId="37" borderId="33" applyNumberFormat="0" applyAlignment="0" applyProtection="0">
      <alignment vertical="center"/>
    </xf>
    <xf numFmtId="0" fontId="25" fillId="37" borderId="33" applyNumberFormat="0" applyAlignment="0" applyProtection="0">
      <alignment vertical="center"/>
    </xf>
    <xf numFmtId="0" fontId="25" fillId="37" borderId="3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7" fillId="0" borderId="34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37" borderId="38" applyNumberFormat="0" applyAlignment="0" applyProtection="0">
      <alignment vertical="center"/>
    </xf>
    <xf numFmtId="0" fontId="31" fillId="37" borderId="38" applyNumberFormat="0" applyAlignment="0" applyProtection="0">
      <alignment vertical="center"/>
    </xf>
    <xf numFmtId="0" fontId="31" fillId="37" borderId="38" applyNumberFormat="0" applyAlignment="0" applyProtection="0">
      <alignment vertical="center"/>
    </xf>
    <xf numFmtId="0" fontId="31" fillId="37" borderId="3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8" borderId="33" applyNumberFormat="0" applyAlignment="0" applyProtection="0">
      <alignment vertical="center"/>
    </xf>
    <xf numFmtId="0" fontId="33" fillId="38" borderId="33" applyNumberFormat="0" applyAlignment="0" applyProtection="0">
      <alignment vertical="center"/>
    </xf>
    <xf numFmtId="0" fontId="33" fillId="38" borderId="33" applyNumberFormat="0" applyAlignment="0" applyProtection="0">
      <alignment vertical="center"/>
    </xf>
    <xf numFmtId="0" fontId="33" fillId="38" borderId="33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3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332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178" fontId="3" fillId="0" borderId="8" xfId="0" applyNumberFormat="1" applyFont="1" applyFill="1" applyBorder="1" applyAlignment="1">
      <alignment horizontal="left" vertical="center" shrinkToFit="1"/>
    </xf>
    <xf numFmtId="178" fontId="3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180" fontId="3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178" fontId="3" fillId="0" borderId="1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1" fillId="0" borderId="0" xfId="0" applyFont="1" applyFill="1" applyAlignment="1">
      <alignment vertical="center" shrinkToFit="1"/>
    </xf>
    <xf numFmtId="180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178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distributed" vertical="center"/>
    </xf>
    <xf numFmtId="0" fontId="0" fillId="0" borderId="0" xfId="0" applyFill="1"/>
    <xf numFmtId="0" fontId="3" fillId="0" borderId="2" xfId="0" applyFont="1" applyFill="1" applyBorder="1" applyAlignment="1">
      <alignment vertical="center" shrinkToFit="1"/>
    </xf>
    <xf numFmtId="180" fontId="3" fillId="0" borderId="8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>
      <alignment vertical="center"/>
    </xf>
    <xf numFmtId="180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3" fillId="0" borderId="13" xfId="0" applyFont="1" applyFill="1" applyBorder="1" applyAlignment="1">
      <alignment horizontal="distributed" vertical="center" justifyLastLine="1" shrinkToFit="1"/>
    </xf>
    <xf numFmtId="0" fontId="3" fillId="0" borderId="14" xfId="0" applyFont="1" applyFill="1" applyBorder="1" applyAlignment="1">
      <alignment horizontal="distributed" vertical="center" shrinkToFit="1"/>
    </xf>
    <xf numFmtId="178" fontId="3" fillId="0" borderId="0" xfId="0" applyNumberFormat="1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178" fontId="3" fillId="0" borderId="16" xfId="0" applyNumberFormat="1" applyFont="1" applyFill="1" applyBorder="1" applyAlignment="1">
      <alignment vertical="center" shrinkToFit="1"/>
    </xf>
    <xf numFmtId="180" fontId="3" fillId="0" borderId="0" xfId="0" applyNumberFormat="1" applyFont="1" applyFill="1" applyAlignment="1">
      <alignment vertical="center" shrinkToFit="1"/>
    </xf>
    <xf numFmtId="0" fontId="3" fillId="0" borderId="9" xfId="0" applyFont="1" applyFill="1" applyBorder="1" applyAlignment="1">
      <alignment vertical="top" shrinkToFit="1"/>
    </xf>
    <xf numFmtId="0" fontId="3" fillId="0" borderId="0" xfId="0" applyFont="1" applyFill="1" applyBorder="1" applyAlignment="1">
      <alignment vertical="top" shrinkToFit="1"/>
    </xf>
    <xf numFmtId="0" fontId="3" fillId="0" borderId="0" xfId="0" applyFont="1" applyFill="1" applyAlignment="1">
      <alignment vertical="top" shrinkToFit="1"/>
    </xf>
    <xf numFmtId="177" fontId="9" fillId="0" borderId="0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center" vertical="center" justifyLastLine="1"/>
    </xf>
    <xf numFmtId="0" fontId="3" fillId="0" borderId="12" xfId="0" applyFont="1" applyFill="1" applyBorder="1" applyAlignment="1">
      <alignment horizontal="center" vertical="center" justifyLastLine="1"/>
    </xf>
    <xf numFmtId="180" fontId="3" fillId="0" borderId="0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81" fontId="3" fillId="0" borderId="7" xfId="0" applyNumberFormat="1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/>
    </xf>
    <xf numFmtId="0" fontId="15" fillId="0" borderId="2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shrinkToFit="1"/>
    </xf>
    <xf numFmtId="0" fontId="12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 shrinkToFit="1"/>
    </xf>
    <xf numFmtId="178" fontId="3" fillId="0" borderId="0" xfId="0" applyNumberFormat="1" applyFont="1" applyFill="1" applyBorder="1" applyAlignment="1">
      <alignment vertical="top" shrinkToFit="1"/>
    </xf>
    <xf numFmtId="0" fontId="9" fillId="0" borderId="0" xfId="0" applyFont="1" applyFill="1" applyAlignment="1">
      <alignment vertical="center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 justifyLastLine="1"/>
    </xf>
    <xf numFmtId="182" fontId="3" fillId="0" borderId="0" xfId="0" applyNumberFormat="1" applyFont="1" applyFill="1" applyAlignment="1">
      <alignment vertical="center"/>
    </xf>
    <xf numFmtId="180" fontId="9" fillId="0" borderId="1" xfId="0" applyNumberFormat="1" applyFont="1" applyFill="1" applyBorder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vertical="center"/>
    </xf>
    <xf numFmtId="180" fontId="3" fillId="0" borderId="0" xfId="0" quotePrefix="1" applyNumberFormat="1" applyFont="1" applyFill="1" applyBorder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0" fontId="3" fillId="0" borderId="0" xfId="0" quotePrefix="1" applyNumberFormat="1" applyFont="1" applyFill="1" applyBorder="1" applyAlignment="1">
      <alignment vertical="center"/>
    </xf>
    <xf numFmtId="180" fontId="3" fillId="0" borderId="0" xfId="0" applyNumberFormat="1" applyFont="1" applyFill="1" applyAlignment="1"/>
    <xf numFmtId="0" fontId="16" fillId="0" borderId="3" xfId="0" applyFont="1" applyFill="1" applyBorder="1" applyAlignment="1">
      <alignment horizontal="distributed" vertical="center" justifyLastLine="1"/>
    </xf>
    <xf numFmtId="178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top" shrinkToFit="1"/>
    </xf>
    <xf numFmtId="0" fontId="3" fillId="0" borderId="22" xfId="0" applyFont="1" applyFill="1" applyBorder="1" applyAlignment="1">
      <alignment vertical="center" shrinkToFit="1"/>
    </xf>
    <xf numFmtId="0" fontId="9" fillId="0" borderId="0" xfId="0" quotePrefix="1" applyFont="1" applyFill="1" applyAlignment="1">
      <alignment horizontal="center" vertical="center" shrinkToFit="1"/>
    </xf>
    <xf numFmtId="0" fontId="9" fillId="0" borderId="0" xfId="0" quotePrefix="1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 shrinkToFit="1"/>
    </xf>
    <xf numFmtId="182" fontId="3" fillId="0" borderId="8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 shrinkToFit="1"/>
    </xf>
    <xf numFmtId="0" fontId="9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shrinkToFit="1"/>
    </xf>
    <xf numFmtId="178" fontId="3" fillId="0" borderId="0" xfId="0" applyNumberFormat="1" applyFont="1" applyFill="1" applyAlignment="1">
      <alignment vertical="center"/>
    </xf>
    <xf numFmtId="185" fontId="9" fillId="0" borderId="8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top" shrinkToFit="1"/>
    </xf>
    <xf numFmtId="0" fontId="3" fillId="0" borderId="8" xfId="0" applyFont="1" applyFill="1" applyBorder="1" applyAlignment="1">
      <alignment vertical="top" shrinkToFit="1"/>
    </xf>
    <xf numFmtId="0" fontId="3" fillId="0" borderId="2" xfId="0" applyFont="1" applyFill="1" applyBorder="1" applyAlignment="1">
      <alignment vertical="top" shrinkToFit="1"/>
    </xf>
    <xf numFmtId="0" fontId="3" fillId="0" borderId="2" xfId="0" applyFont="1" applyFill="1" applyBorder="1" applyAlignment="1">
      <alignment shrinkToFit="1"/>
    </xf>
    <xf numFmtId="178" fontId="3" fillId="0" borderId="11" xfId="0" applyNumberFormat="1" applyFont="1" applyFill="1" applyBorder="1" applyAlignment="1">
      <alignment vertical="center" shrinkToFit="1"/>
    </xf>
    <xf numFmtId="178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distributed" vertical="center" justifyLastLine="1"/>
    </xf>
    <xf numFmtId="180" fontId="3" fillId="0" borderId="15" xfId="0" applyNumberFormat="1" applyFont="1" applyFill="1" applyBorder="1" applyAlignment="1"/>
    <xf numFmtId="180" fontId="3" fillId="0" borderId="26" xfId="0" applyNumberFormat="1" applyFont="1" applyFill="1" applyBorder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/>
    <xf numFmtId="0" fontId="11" fillId="0" borderId="0" xfId="0" applyFont="1" applyFill="1" applyBorder="1" applyAlignment="1"/>
    <xf numFmtId="0" fontId="3" fillId="0" borderId="26" xfId="0" applyFont="1" applyFill="1" applyBorder="1" applyAlignment="1"/>
    <xf numFmtId="0" fontId="3" fillId="0" borderId="23" xfId="0" applyFont="1" applyFill="1" applyBorder="1" applyAlignment="1"/>
    <xf numFmtId="0" fontId="3" fillId="0" borderId="11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vertical="center" shrinkToFit="1"/>
    </xf>
    <xf numFmtId="178" fontId="9" fillId="0" borderId="8" xfId="138" applyNumberFormat="1" applyFont="1" applyFill="1" applyBorder="1" applyAlignment="1">
      <alignment horizontal="right" vertical="center" shrinkToFit="1"/>
    </xf>
    <xf numFmtId="178" fontId="9" fillId="0" borderId="0" xfId="138" applyNumberFormat="1" applyFont="1" applyFill="1" applyBorder="1" applyAlignment="1">
      <alignment horizontal="right" vertical="center" shrinkToFit="1"/>
    </xf>
    <xf numFmtId="178" fontId="9" fillId="0" borderId="2" xfId="138" applyNumberFormat="1" applyFont="1" applyFill="1" applyBorder="1" applyAlignment="1">
      <alignment horizontal="right" vertical="center" shrinkToFit="1"/>
    </xf>
    <xf numFmtId="183" fontId="9" fillId="0" borderId="0" xfId="138" applyNumberFormat="1" applyFont="1" applyFill="1" applyBorder="1" applyAlignment="1">
      <alignment vertical="center" shrinkToFit="1"/>
    </xf>
    <xf numFmtId="38" fontId="9" fillId="0" borderId="2" xfId="138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 shrinkToFit="1"/>
    </xf>
    <xf numFmtId="178" fontId="3" fillId="0" borderId="9" xfId="0" applyNumberFormat="1" applyFont="1" applyFill="1" applyBorder="1" applyAlignment="1">
      <alignment vertical="center" shrinkToFit="1"/>
    </xf>
    <xf numFmtId="178" fontId="3" fillId="0" borderId="1" xfId="0" applyNumberFormat="1" applyFont="1" applyFill="1" applyBorder="1" applyAlignment="1">
      <alignment horizontal="right" vertical="center" shrinkToFit="1"/>
    </xf>
    <xf numFmtId="0" fontId="3" fillId="0" borderId="0" xfId="0" applyNumberFormat="1" applyFont="1" applyFill="1" applyAlignment="1">
      <alignment vertical="center" shrinkToFit="1"/>
    </xf>
    <xf numFmtId="178" fontId="3" fillId="0" borderId="0" xfId="0" applyNumberFormat="1" applyFont="1" applyFill="1" applyAlignment="1">
      <alignment vertical="center" shrinkToFit="1"/>
    </xf>
    <xf numFmtId="184" fontId="9" fillId="0" borderId="0" xfId="0" applyNumberFormat="1" applyFont="1" applyFill="1" applyBorder="1" applyAlignment="1">
      <alignment vertical="center" shrinkToFit="1"/>
    </xf>
    <xf numFmtId="184" fontId="9" fillId="0" borderId="2" xfId="0" applyNumberFormat="1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49" fontId="9" fillId="0" borderId="0" xfId="0" quotePrefix="1" applyNumberFormat="1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3" fillId="0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78" fontId="3" fillId="0" borderId="0" xfId="0" applyNumberFormat="1" applyFont="1" applyFill="1" applyAlignment="1">
      <alignment vertical="top"/>
    </xf>
    <xf numFmtId="0" fontId="9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9" fillId="0" borderId="0" xfId="0" quotePrefix="1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3" fillId="0" borderId="23" xfId="0" applyFont="1" applyFill="1" applyBorder="1" applyAlignment="1">
      <alignment horizontal="distributed"/>
    </xf>
    <xf numFmtId="0" fontId="9" fillId="0" borderId="0" xfId="0" applyNumberFormat="1" applyFont="1" applyFill="1" applyBorder="1" applyAlignment="1"/>
    <xf numFmtId="0" fontId="0" fillId="0" borderId="0" xfId="0" applyFill="1" applyAlignment="1"/>
    <xf numFmtId="0" fontId="9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vertical="center"/>
    </xf>
    <xf numFmtId="0" fontId="3" fillId="0" borderId="41" xfId="0" applyFont="1" applyFill="1" applyBorder="1" applyAlignment="1">
      <alignment vertical="top" shrinkToFit="1"/>
    </xf>
    <xf numFmtId="0" fontId="3" fillId="0" borderId="42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shrinkToFit="1"/>
    </xf>
    <xf numFmtId="0" fontId="3" fillId="0" borderId="41" xfId="0" applyFont="1" applyFill="1" applyBorder="1" applyAlignment="1">
      <alignment vertical="center" shrinkToFit="1"/>
    </xf>
    <xf numFmtId="180" fontId="9" fillId="0" borderId="15" xfId="0" applyNumberFormat="1" applyFont="1" applyFill="1" applyBorder="1" applyAlignment="1"/>
    <xf numFmtId="180" fontId="9" fillId="0" borderId="26" xfId="0" applyNumberFormat="1" applyFont="1" applyFill="1" applyBorder="1" applyAlignment="1"/>
    <xf numFmtId="176" fontId="9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vertical="center"/>
    </xf>
    <xf numFmtId="180" fontId="3" fillId="0" borderId="11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shrinkToFit="1"/>
    </xf>
    <xf numFmtId="178" fontId="9" fillId="0" borderId="0" xfId="0" applyNumberFormat="1" applyFont="1" applyFill="1" applyBorder="1" applyAlignment="1">
      <alignment vertical="top" shrinkToFit="1"/>
    </xf>
    <xf numFmtId="178" fontId="9" fillId="0" borderId="16" xfId="0" applyNumberFormat="1" applyFont="1" applyFill="1" applyBorder="1" applyAlignment="1">
      <alignment vertical="top" shrinkToFit="1"/>
    </xf>
    <xf numFmtId="178" fontId="9" fillId="0" borderId="0" xfId="0" applyNumberFormat="1" applyFont="1" applyFill="1" applyBorder="1" applyAlignment="1">
      <alignment vertical="center" shrinkToFit="1"/>
    </xf>
    <xf numFmtId="178" fontId="9" fillId="0" borderId="16" xfId="0" applyNumberFormat="1" applyFont="1" applyFill="1" applyBorder="1" applyAlignment="1">
      <alignment vertical="center" shrinkToFit="1"/>
    </xf>
    <xf numFmtId="178" fontId="9" fillId="0" borderId="8" xfId="0" applyNumberFormat="1" applyFont="1" applyFill="1" applyBorder="1" applyAlignment="1">
      <alignment vertical="center" shrinkToFit="1"/>
    </xf>
    <xf numFmtId="178" fontId="9" fillId="0" borderId="0" xfId="0" applyNumberFormat="1" applyFont="1" applyFill="1" applyAlignment="1">
      <alignment vertical="center" shrinkToFit="1"/>
    </xf>
    <xf numFmtId="178" fontId="9" fillId="0" borderId="0" xfId="0" applyNumberFormat="1" applyFont="1" applyFill="1" applyBorder="1" applyAlignment="1">
      <alignment horizontal="right" vertical="center" shrinkToFit="1"/>
    </xf>
    <xf numFmtId="178" fontId="9" fillId="0" borderId="2" xfId="0" applyNumberFormat="1" applyFont="1" applyFill="1" applyBorder="1" applyAlignment="1">
      <alignment shrinkToFit="1"/>
    </xf>
    <xf numFmtId="178" fontId="36" fillId="0" borderId="0" xfId="0" applyNumberFormat="1" applyFont="1" applyFill="1" applyBorder="1" applyAlignment="1">
      <alignment vertical="center" shrinkToFit="1"/>
    </xf>
    <xf numFmtId="178" fontId="36" fillId="0" borderId="16" xfId="0" applyNumberFormat="1" applyFont="1" applyFill="1" applyBorder="1" applyAlignment="1">
      <alignment vertical="center" shrinkToFit="1"/>
    </xf>
    <xf numFmtId="178" fontId="9" fillId="0" borderId="16" xfId="0" applyNumberFormat="1" applyFont="1" applyFill="1" applyBorder="1" applyAlignment="1">
      <alignment shrinkToFit="1"/>
    </xf>
    <xf numFmtId="0" fontId="9" fillId="0" borderId="0" xfId="0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distributed" vertical="center" shrinkToFit="1"/>
    </xf>
    <xf numFmtId="180" fontId="3" fillId="0" borderId="1" xfId="0" applyNumberFormat="1" applyFont="1" applyFill="1" applyBorder="1" applyAlignment="1">
      <alignment horizontal="right" vertical="center"/>
    </xf>
    <xf numFmtId="185" fontId="9" fillId="0" borderId="15" xfId="0" applyNumberFormat="1" applyFont="1" applyFill="1" applyBorder="1" applyAlignment="1">
      <alignment horizontal="right" vertical="center"/>
    </xf>
    <xf numFmtId="185" fontId="9" fillId="0" borderId="8" xfId="0" applyNumberFormat="1" applyFont="1" applyFill="1" applyBorder="1" applyAlignment="1">
      <alignment horizontal="right" vertical="top"/>
    </xf>
    <xf numFmtId="184" fontId="9" fillId="0" borderId="0" xfId="0" applyNumberFormat="1" applyFont="1" applyFill="1" applyBorder="1" applyAlignment="1">
      <alignment vertical="top"/>
    </xf>
    <xf numFmtId="185" fontId="9" fillId="0" borderId="9" xfId="0" applyNumberFormat="1" applyFont="1" applyFill="1" applyBorder="1" applyAlignment="1">
      <alignment horizontal="right" vertical="center"/>
    </xf>
    <xf numFmtId="179" fontId="9" fillId="0" borderId="1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distributed" vertical="center" justifyLastLine="1" shrinkToFit="1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0" fillId="0" borderId="26" xfId="0" applyFill="1" applyBorder="1" applyAlignment="1"/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1" fillId="0" borderId="13" xfId="0" applyFont="1" applyFill="1" applyBorder="1" applyAlignment="1">
      <alignment horizontal="distributed" vertical="center" shrinkToFit="1"/>
    </xf>
    <xf numFmtId="0" fontId="9" fillId="0" borderId="0" xfId="0" applyFont="1" applyFill="1" applyAlignment="1">
      <alignment horizontal="distributed" vertical="center" shrinkToFit="1"/>
    </xf>
    <xf numFmtId="0" fontId="3" fillId="0" borderId="22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shrinkToFit="1"/>
    </xf>
    <xf numFmtId="0" fontId="3" fillId="0" borderId="13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0" xfId="0" quotePrefix="1" applyFont="1" applyFill="1" applyAlignment="1">
      <alignment horizontal="distributed" vertical="center" justifyLastLine="1"/>
    </xf>
    <xf numFmtId="0" fontId="3" fillId="0" borderId="1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/>
    </xf>
    <xf numFmtId="0" fontId="0" fillId="0" borderId="26" xfId="0" applyFill="1" applyBorder="1" applyAlignment="1"/>
    <xf numFmtId="0" fontId="3" fillId="0" borderId="8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1" fillId="0" borderId="8" xfId="0" applyFont="1" applyFill="1" applyBorder="1" applyAlignment="1">
      <alignment horizontal="distributed" vertical="center" shrinkToFit="1"/>
    </xf>
    <xf numFmtId="0" fontId="1" fillId="0" borderId="2" xfId="0" applyFont="1" applyFill="1" applyBorder="1" applyAlignment="1">
      <alignment horizontal="distributed" vertical="center" shrinkToFit="1"/>
    </xf>
    <xf numFmtId="0" fontId="9" fillId="0" borderId="0" xfId="0" applyFont="1" applyFill="1" applyAlignment="1">
      <alignment horizontal="distributed" vertical="center" shrinkToFit="1"/>
    </xf>
    <xf numFmtId="0" fontId="0" fillId="0" borderId="0" xfId="0" applyFill="1" applyAlignment="1">
      <alignment vertical="center" shrinkToFit="1"/>
    </xf>
    <xf numFmtId="0" fontId="1" fillId="0" borderId="13" xfId="0" applyFont="1" applyFill="1" applyBorder="1" applyAlignment="1">
      <alignment horizontal="distributed" vertical="center" shrinkToFit="1"/>
    </xf>
    <xf numFmtId="0" fontId="1" fillId="0" borderId="28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1" fillId="0" borderId="10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13" xfId="0" applyFont="1" applyFill="1" applyBorder="1" applyAlignment="1">
      <alignment horizontal="distributed" vertical="center" shrinkToFit="1"/>
    </xf>
    <xf numFmtId="0" fontId="3" fillId="0" borderId="28" xfId="0" applyFont="1" applyFill="1" applyBorder="1" applyAlignment="1">
      <alignment horizontal="distributed" vertical="center" shrinkToFit="1"/>
    </xf>
    <xf numFmtId="0" fontId="3" fillId="0" borderId="22" xfId="0" applyFont="1" applyFill="1" applyBorder="1" applyAlignment="1">
      <alignment horizontal="distributed" vertical="center" shrinkToFit="1"/>
    </xf>
    <xf numFmtId="0" fontId="0" fillId="0" borderId="2" xfId="0" applyFill="1" applyBorder="1" applyAlignment="1">
      <alignment horizontal="distributed" vertical="center" shrinkToFit="1"/>
    </xf>
    <xf numFmtId="0" fontId="3" fillId="0" borderId="39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shrinkToFit="1"/>
    </xf>
    <xf numFmtId="0" fontId="0" fillId="0" borderId="2" xfId="0" applyFill="1" applyBorder="1" applyAlignment="1">
      <alignment horizontal="distributed" shrinkToFit="1"/>
    </xf>
    <xf numFmtId="0" fontId="6" fillId="0" borderId="2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distributed" vertical="center" shrinkToFit="1"/>
    </xf>
    <xf numFmtId="0" fontId="9" fillId="0" borderId="23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shrinkToFit="1"/>
    </xf>
    <xf numFmtId="0" fontId="3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quotePrefix="1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58" fontId="9" fillId="0" borderId="13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8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29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0" fillId="0" borderId="4" xfId="0" applyFill="1" applyBorder="1"/>
    <xf numFmtId="0" fontId="0" fillId="0" borderId="12" xfId="0" applyFill="1" applyBorder="1"/>
    <xf numFmtId="0" fontId="3" fillId="0" borderId="13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28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186" fontId="9" fillId="0" borderId="0" xfId="138" applyNumberFormat="1" applyFont="1" applyFill="1" applyBorder="1" applyAlignment="1">
      <alignment horizontal="right" vertical="center"/>
    </xf>
    <xf numFmtId="180" fontId="9" fillId="0" borderId="0" xfId="138" applyNumberFormat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180" fontId="9" fillId="0" borderId="0" xfId="0" applyNumberFormat="1" applyFont="1" applyFill="1" applyAlignment="1"/>
    <xf numFmtId="180" fontId="9" fillId="0" borderId="0" xfId="0" quotePrefix="1" applyNumberFormat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Alignment="1">
      <alignment horizontal="right" vertical="center"/>
    </xf>
    <xf numFmtId="180" fontId="9" fillId="0" borderId="0" xfId="0" quotePrefix="1" applyNumberFormat="1" applyFont="1" applyFill="1" applyBorder="1" applyAlignment="1">
      <alignment vertical="center"/>
    </xf>
    <xf numFmtId="185" fontId="9" fillId="0" borderId="15" xfId="0" applyNumberFormat="1" applyFont="1" applyFill="1" applyBorder="1" applyAlignment="1">
      <alignment vertical="center"/>
    </xf>
    <xf numFmtId="185" fontId="9" fillId="0" borderId="8" xfId="0" applyNumberFormat="1" applyFont="1" applyFill="1" applyBorder="1" applyAlignment="1">
      <alignment vertical="center"/>
    </xf>
    <xf numFmtId="185" fontId="9" fillId="0" borderId="9" xfId="0" applyNumberFormat="1" applyFont="1" applyFill="1" applyBorder="1" applyAlignment="1">
      <alignment vertical="center"/>
    </xf>
    <xf numFmtId="186" fontId="9" fillId="0" borderId="1" xfId="138" applyNumberFormat="1" applyFont="1" applyFill="1" applyBorder="1" applyAlignment="1">
      <alignment horizontal="right" vertical="center"/>
    </xf>
    <xf numFmtId="184" fontId="9" fillId="0" borderId="1" xfId="0" applyNumberFormat="1" applyFont="1" applyFill="1" applyBorder="1" applyAlignment="1">
      <alignment vertical="center"/>
    </xf>
    <xf numFmtId="180" fontId="9" fillId="0" borderId="1" xfId="138" applyNumberFormat="1" applyFont="1" applyFill="1" applyBorder="1" applyAlignment="1">
      <alignment horizontal="right" vertical="center"/>
    </xf>
    <xf numFmtId="182" fontId="9" fillId="0" borderId="8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right" vertical="center" shrinkToFit="1"/>
    </xf>
    <xf numFmtId="182" fontId="9" fillId="0" borderId="0" xfId="0" applyNumberFormat="1" applyFont="1" applyFill="1" applyAlignment="1">
      <alignment horizontal="right" vertical="center"/>
    </xf>
    <xf numFmtId="182" fontId="3" fillId="0" borderId="9" xfId="0" applyNumberFormat="1" applyFont="1" applyFill="1" applyBorder="1" applyAlignment="1">
      <alignment horizontal="right" vertical="center"/>
    </xf>
    <xf numFmtId="182" fontId="9" fillId="0" borderId="1" xfId="0" applyNumberFormat="1" applyFont="1" applyFill="1" applyBorder="1" applyAlignment="1">
      <alignment horizontal="right" vertical="center"/>
    </xf>
    <xf numFmtId="182" fontId="9" fillId="0" borderId="1" xfId="0" applyNumberFormat="1" applyFont="1" applyFill="1" applyBorder="1" applyAlignment="1">
      <alignment horizontal="right" vertical="center" shrinkToFit="1"/>
    </xf>
    <xf numFmtId="178" fontId="9" fillId="0" borderId="0" xfId="0" applyNumberFormat="1" applyFont="1" applyFill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8" fontId="3" fillId="0" borderId="9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8" fontId="10" fillId="0" borderId="0" xfId="0" applyNumberFormat="1" applyFont="1" applyFill="1" applyAlignment="1">
      <alignment vertical="center"/>
    </xf>
    <xf numFmtId="178" fontId="10" fillId="0" borderId="16" xfId="0" applyNumberFormat="1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178" fontId="10" fillId="0" borderId="11" xfId="0" applyNumberFormat="1" applyFont="1" applyFill="1" applyBorder="1" applyAlignment="1">
      <alignment vertical="center"/>
    </xf>
    <xf numFmtId="178" fontId="10" fillId="0" borderId="9" xfId="0" applyNumberFormat="1" applyFont="1" applyFill="1" applyBorder="1" applyAlignment="1">
      <alignment vertical="center"/>
    </xf>
    <xf numFmtId="178" fontId="10" fillId="0" borderId="42" xfId="0" applyNumberFormat="1" applyFont="1" applyFill="1" applyBorder="1" applyAlignment="1">
      <alignment vertical="center"/>
    </xf>
    <xf numFmtId="180" fontId="35" fillId="0" borderId="0" xfId="0" applyNumberFormat="1" applyFont="1" applyFill="1" applyAlignment="1">
      <alignment vertical="center"/>
    </xf>
    <xf numFmtId="180" fontId="35" fillId="0" borderId="9" xfId="0" applyNumberFormat="1" applyFont="1" applyFill="1" applyBorder="1" applyAlignment="1">
      <alignment vertical="center"/>
    </xf>
    <xf numFmtId="180" fontId="35" fillId="0" borderId="1" xfId="0" applyNumberFormat="1" applyFont="1" applyFill="1" applyBorder="1" applyAlignment="1">
      <alignment vertical="center"/>
    </xf>
    <xf numFmtId="180" fontId="35" fillId="0" borderId="11" xfId="0" applyNumberFormat="1" applyFont="1" applyFill="1" applyBorder="1" applyAlignment="1">
      <alignment vertical="center"/>
    </xf>
  </cellXfs>
  <cellStyles count="188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2" xfId="6" builtinId="34" customBuiltin="1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" xfId="11" builtinId="38" customBuiltin="1"/>
    <cellStyle name="20% - アクセント 3 2" xfId="12"/>
    <cellStyle name="20% - アクセント 3 3" xfId="13"/>
    <cellStyle name="20% - アクセント 3 4" xfId="14"/>
    <cellStyle name="20% - アクセント 3 5" xfId="15"/>
    <cellStyle name="20% - アクセント 4" xfId="16" builtinId="42" customBuiltin="1"/>
    <cellStyle name="20% - アクセント 4 2" xfId="17"/>
    <cellStyle name="20% - アクセント 4 3" xfId="18"/>
    <cellStyle name="20% - アクセント 4 4" xfId="19"/>
    <cellStyle name="20% - アクセント 4 5" xfId="20"/>
    <cellStyle name="20% - アクセント 5" xfId="21" builtinId="46" customBuiltin="1"/>
    <cellStyle name="20% - アクセント 5 2" xfId="22"/>
    <cellStyle name="20% - アクセント 5 3" xfId="23"/>
    <cellStyle name="20% - アクセント 5 4" xfId="24"/>
    <cellStyle name="20% - アクセント 6" xfId="25" builtinId="50" customBuiltin="1"/>
    <cellStyle name="20% - アクセント 6 2" xfId="26"/>
    <cellStyle name="20% - アクセント 6 3" xfId="27"/>
    <cellStyle name="20% - アクセント 6 4" xfId="28"/>
    <cellStyle name="40% - アクセント 1" xfId="29" builtinId="31" customBuiltin="1"/>
    <cellStyle name="40% - アクセント 1 2" xfId="30"/>
    <cellStyle name="40% - アクセント 1 3" xfId="31"/>
    <cellStyle name="40% - アクセント 1 4" xfId="32"/>
    <cellStyle name="40% - アクセント 2" xfId="33" builtinId="35" customBuiltin="1"/>
    <cellStyle name="40% - アクセント 2 2" xfId="34"/>
    <cellStyle name="40% - アクセント 2 3" xfId="35"/>
    <cellStyle name="40% - アクセント 2 4" xfId="36"/>
    <cellStyle name="40% - アクセント 3" xfId="37" builtinId="39" customBuiltin="1"/>
    <cellStyle name="40% - アクセント 3 2" xfId="38"/>
    <cellStyle name="40% - アクセント 3 3" xfId="39"/>
    <cellStyle name="40% - アクセント 3 4" xfId="40"/>
    <cellStyle name="40% - アクセント 3 5" xfId="41"/>
    <cellStyle name="40% - アクセント 4" xfId="42" builtinId="43" customBuiltin="1"/>
    <cellStyle name="40% - アクセント 4 2" xfId="43"/>
    <cellStyle name="40% - アクセント 4 3" xfId="44"/>
    <cellStyle name="40% - アクセント 4 4" xfId="45"/>
    <cellStyle name="40% - アクセント 5" xfId="46" builtinId="47" customBuiltin="1"/>
    <cellStyle name="40% - アクセント 5 2" xfId="47"/>
    <cellStyle name="40% - アクセント 5 3" xfId="48"/>
    <cellStyle name="40% - アクセント 5 4" xfId="49"/>
    <cellStyle name="40% - アクセント 6" xfId="50" builtinId="51" customBuiltin="1"/>
    <cellStyle name="40% - アクセント 6 2" xfId="51"/>
    <cellStyle name="40% - アクセント 6 3" xfId="52"/>
    <cellStyle name="40% - アクセント 6 4" xfId="53"/>
    <cellStyle name="60% - アクセント 1" xfId="54" builtinId="32" customBuiltin="1"/>
    <cellStyle name="60% - アクセント 1 2" xfId="55"/>
    <cellStyle name="60% - アクセント 1 3" xfId="56"/>
    <cellStyle name="60% - アクセント 1 4" xfId="57"/>
    <cellStyle name="60% - アクセント 2" xfId="58" builtinId="36" customBuiltin="1"/>
    <cellStyle name="60% - アクセント 2 2" xfId="59"/>
    <cellStyle name="60% - アクセント 2 3" xfId="60"/>
    <cellStyle name="60% - アクセント 2 4" xfId="61"/>
    <cellStyle name="60% - アクセント 3" xfId="62" builtinId="40" customBuiltin="1"/>
    <cellStyle name="60% - アクセント 3 2" xfId="63"/>
    <cellStyle name="60% - アクセント 3 3" xfId="64"/>
    <cellStyle name="60% - アクセント 3 4" xfId="65"/>
    <cellStyle name="60% - アクセント 3 5" xfId="66"/>
    <cellStyle name="60% - アクセント 4" xfId="67" builtinId="44" customBuiltin="1"/>
    <cellStyle name="60% - アクセント 4 2" xfId="68"/>
    <cellStyle name="60% - アクセント 4 3" xfId="69"/>
    <cellStyle name="60% - アクセント 4 4" xfId="70"/>
    <cellStyle name="60% - アクセント 4 5" xfId="71"/>
    <cellStyle name="60% - アクセント 5" xfId="72" builtinId="48" customBuiltin="1"/>
    <cellStyle name="60% - アクセント 5 2" xfId="73"/>
    <cellStyle name="60% - アクセント 5 3" xfId="74"/>
    <cellStyle name="60% - アクセント 5 4" xfId="75"/>
    <cellStyle name="60% - アクセント 6" xfId="76" builtinId="52" customBuiltin="1"/>
    <cellStyle name="60% - アクセント 6 2" xfId="77"/>
    <cellStyle name="60% - アクセント 6 3" xfId="78"/>
    <cellStyle name="60% - アクセント 6 4" xfId="79"/>
    <cellStyle name="60% - アクセント 6 5" xfId="80"/>
    <cellStyle name="アクセント 1" xfId="81" builtinId="29" customBuiltin="1"/>
    <cellStyle name="アクセント 1 2" xfId="82"/>
    <cellStyle name="アクセント 1 3" xfId="83"/>
    <cellStyle name="アクセント 1 4" xfId="84"/>
    <cellStyle name="アクセント 2" xfId="85" builtinId="33" customBuiltin="1"/>
    <cellStyle name="アクセント 2 2" xfId="86"/>
    <cellStyle name="アクセント 2 3" xfId="87"/>
    <cellStyle name="アクセント 2 4" xfId="88"/>
    <cellStyle name="アクセント 3" xfId="89" builtinId="37" customBuiltin="1"/>
    <cellStyle name="アクセント 3 2" xfId="90"/>
    <cellStyle name="アクセント 3 3" xfId="91"/>
    <cellStyle name="アクセント 3 4" xfId="92"/>
    <cellStyle name="アクセント 4" xfId="93" builtinId="41" customBuiltin="1"/>
    <cellStyle name="アクセント 4 2" xfId="94"/>
    <cellStyle name="アクセント 4 3" xfId="95"/>
    <cellStyle name="アクセント 4 4" xfId="96"/>
    <cellStyle name="アクセント 5" xfId="97" builtinId="45" customBuiltin="1"/>
    <cellStyle name="アクセント 5 2" xfId="98"/>
    <cellStyle name="アクセント 5 3" xfId="99"/>
    <cellStyle name="アクセント 5 4" xfId="100"/>
    <cellStyle name="アクセント 6" xfId="101" builtinId="49" customBuiltin="1"/>
    <cellStyle name="アクセント 6 2" xfId="102"/>
    <cellStyle name="アクセント 6 3" xfId="103"/>
    <cellStyle name="アクセント 6 4" xfId="104"/>
    <cellStyle name="タイトル" xfId="105" builtinId="15" customBuiltin="1"/>
    <cellStyle name="タイトル 2" xfId="106"/>
    <cellStyle name="タイトル 3" xfId="107"/>
    <cellStyle name="タイトル 4" xfId="108"/>
    <cellStyle name="チェック セル" xfId="109" builtinId="23" customBuiltin="1"/>
    <cellStyle name="チェック セル 2" xfId="110"/>
    <cellStyle name="チェック セル 3" xfId="111"/>
    <cellStyle name="チェック セル 4" xfId="112"/>
    <cellStyle name="どちらでもない" xfId="113" builtinId="28" customBuiltin="1"/>
    <cellStyle name="どちらでもない 2" xfId="114"/>
    <cellStyle name="どちらでもない 3" xfId="115"/>
    <cellStyle name="どちらでもない 4" xfId="116"/>
    <cellStyle name="メモ 2" xfId="117"/>
    <cellStyle name="メモ 2 2" xfId="118"/>
    <cellStyle name="メモ 2 3" xfId="119"/>
    <cellStyle name="メモ 2 4" xfId="120"/>
    <cellStyle name="メモ 3" xfId="121"/>
    <cellStyle name="リンク セル" xfId="122" builtinId="24" customBuiltin="1"/>
    <cellStyle name="リンク セル 2" xfId="123"/>
    <cellStyle name="リンク セル 3" xfId="124"/>
    <cellStyle name="リンク セル 4" xfId="125"/>
    <cellStyle name="悪い" xfId="126" builtinId="27" customBuiltin="1"/>
    <cellStyle name="悪い 2" xfId="127"/>
    <cellStyle name="悪い 3" xfId="128"/>
    <cellStyle name="悪い 4" xfId="129"/>
    <cellStyle name="計算" xfId="130" builtinId="22" customBuiltin="1"/>
    <cellStyle name="計算 2" xfId="131"/>
    <cellStyle name="計算 3" xfId="132"/>
    <cellStyle name="計算 4" xfId="133"/>
    <cellStyle name="警告文" xfId="134" builtinId="11" customBuiltin="1"/>
    <cellStyle name="警告文 2" xfId="135"/>
    <cellStyle name="警告文 3" xfId="136"/>
    <cellStyle name="警告文 4" xfId="137"/>
    <cellStyle name="桁区切り" xfId="138" builtinId="6"/>
    <cellStyle name="桁区切り 2" xfId="139"/>
    <cellStyle name="見出し 1" xfId="140" builtinId="16" customBuiltin="1"/>
    <cellStyle name="見出し 1 2" xfId="141"/>
    <cellStyle name="見出し 1 3" xfId="142"/>
    <cellStyle name="見出し 1 4" xfId="143"/>
    <cellStyle name="見出し 2" xfId="144" builtinId="17" customBuiltin="1"/>
    <cellStyle name="見出し 2 2" xfId="145"/>
    <cellStyle name="見出し 2 3" xfId="146"/>
    <cellStyle name="見出し 2 4" xfId="147"/>
    <cellStyle name="見出し 3" xfId="148" builtinId="18" customBuiltin="1"/>
    <cellStyle name="見出し 3 2" xfId="149"/>
    <cellStyle name="見出し 3 3" xfId="150"/>
    <cellStyle name="見出し 3 4" xfId="151"/>
    <cellStyle name="見出し 4" xfId="152" builtinId="19" customBuiltin="1"/>
    <cellStyle name="見出し 4 2" xfId="153"/>
    <cellStyle name="見出し 4 3" xfId="154"/>
    <cellStyle name="見出し 4 4" xfId="155"/>
    <cellStyle name="集計" xfId="156" builtinId="25" customBuiltin="1"/>
    <cellStyle name="集計 2" xfId="157"/>
    <cellStyle name="集計 3" xfId="158"/>
    <cellStyle name="集計 4" xfId="159"/>
    <cellStyle name="出力" xfId="160" builtinId="21" customBuiltin="1"/>
    <cellStyle name="出力 2" xfId="161"/>
    <cellStyle name="出力 3" xfId="162"/>
    <cellStyle name="出力 4" xfId="163"/>
    <cellStyle name="説明文" xfId="164" builtinId="53" customBuiltin="1"/>
    <cellStyle name="説明文 2" xfId="165"/>
    <cellStyle name="説明文 3" xfId="166"/>
    <cellStyle name="説明文 4" xfId="167"/>
    <cellStyle name="入力" xfId="168" builtinId="20" customBuiltin="1"/>
    <cellStyle name="入力 2" xfId="169"/>
    <cellStyle name="入力 3" xfId="170"/>
    <cellStyle name="入力 4" xfId="171"/>
    <cellStyle name="標準" xfId="0" builtinId="0"/>
    <cellStyle name="標準 2" xfId="172"/>
    <cellStyle name="標準 2 2" xfId="173"/>
    <cellStyle name="標準 2 3" xfId="174"/>
    <cellStyle name="標準 3" xfId="175"/>
    <cellStyle name="標準 3 2" xfId="176"/>
    <cellStyle name="標準 3 3" xfId="177"/>
    <cellStyle name="標準 4" xfId="178"/>
    <cellStyle name="標準 4 2" xfId="179"/>
    <cellStyle name="標準 5" xfId="180"/>
    <cellStyle name="標準 5 2" xfId="181"/>
    <cellStyle name="標準 6" xfId="182"/>
    <cellStyle name="標準 7" xfId="183"/>
    <cellStyle name="良い" xfId="184" builtinId="26" customBuiltin="1"/>
    <cellStyle name="良い 2" xfId="185"/>
    <cellStyle name="良い 3" xfId="186"/>
    <cellStyle name="良い 4" xfId="1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38</xdr:row>
      <xdr:rowOff>76200</xdr:rowOff>
    </xdr:from>
    <xdr:to>
      <xdr:col>6</xdr:col>
      <xdr:colOff>609600</xdr:colOff>
      <xdr:row>38</xdr:row>
      <xdr:rowOff>76200</xdr:rowOff>
    </xdr:to>
    <xdr:sp macro="" textlink="">
      <xdr:nvSpPr>
        <xdr:cNvPr id="1425261" name="Line 17"/>
        <xdr:cNvSpPr>
          <a:spLocks noChangeShapeType="1"/>
        </xdr:cNvSpPr>
      </xdr:nvSpPr>
      <xdr:spPr bwMode="auto">
        <a:xfrm>
          <a:off x="419100" y="652462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15</xdr:row>
      <xdr:rowOff>76200</xdr:rowOff>
    </xdr:from>
    <xdr:to>
      <xdr:col>44</xdr:col>
      <xdr:colOff>542925</xdr:colOff>
      <xdr:row>15</xdr:row>
      <xdr:rowOff>76200</xdr:rowOff>
    </xdr:to>
    <xdr:sp macro="" textlink="">
      <xdr:nvSpPr>
        <xdr:cNvPr id="1425262" name="Line 59"/>
        <xdr:cNvSpPr>
          <a:spLocks noChangeShapeType="1"/>
        </xdr:cNvSpPr>
      </xdr:nvSpPr>
      <xdr:spPr bwMode="auto">
        <a:xfrm>
          <a:off x="21936075" y="276225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8</xdr:row>
      <xdr:rowOff>66675</xdr:rowOff>
    </xdr:from>
    <xdr:to>
      <xdr:col>6</xdr:col>
      <xdr:colOff>609600</xdr:colOff>
      <xdr:row>8</xdr:row>
      <xdr:rowOff>66675</xdr:rowOff>
    </xdr:to>
    <xdr:sp macro="" textlink="">
      <xdr:nvSpPr>
        <xdr:cNvPr id="1425263" name="Line 63"/>
        <xdr:cNvSpPr>
          <a:spLocks noChangeShapeType="1"/>
        </xdr:cNvSpPr>
      </xdr:nvSpPr>
      <xdr:spPr bwMode="auto">
        <a:xfrm>
          <a:off x="400050" y="1619250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57150</xdr:colOff>
      <xdr:row>8</xdr:row>
      <xdr:rowOff>85725</xdr:rowOff>
    </xdr:from>
    <xdr:to>
      <xdr:col>50</xdr:col>
      <xdr:colOff>542925</xdr:colOff>
      <xdr:row>8</xdr:row>
      <xdr:rowOff>85725</xdr:rowOff>
    </xdr:to>
    <xdr:sp macro="" textlink="">
      <xdr:nvSpPr>
        <xdr:cNvPr id="1425264" name="Line 75"/>
        <xdr:cNvSpPr>
          <a:spLocks noChangeShapeType="1"/>
        </xdr:cNvSpPr>
      </xdr:nvSpPr>
      <xdr:spPr bwMode="auto">
        <a:xfrm flipV="1">
          <a:off x="25298400" y="163830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41</xdr:row>
      <xdr:rowOff>123825</xdr:rowOff>
    </xdr:from>
    <xdr:to>
      <xdr:col>6</xdr:col>
      <xdr:colOff>600075</xdr:colOff>
      <xdr:row>41</xdr:row>
      <xdr:rowOff>123825</xdr:rowOff>
    </xdr:to>
    <xdr:sp macro="" textlink="">
      <xdr:nvSpPr>
        <xdr:cNvPr id="1425265" name="Line 197"/>
        <xdr:cNvSpPr>
          <a:spLocks noChangeShapeType="1"/>
        </xdr:cNvSpPr>
      </xdr:nvSpPr>
      <xdr:spPr bwMode="auto">
        <a:xfrm>
          <a:off x="333375" y="7058025"/>
          <a:ext cx="3619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</xdr:row>
      <xdr:rowOff>76200</xdr:rowOff>
    </xdr:from>
    <xdr:to>
      <xdr:col>24</xdr:col>
      <xdr:colOff>542925</xdr:colOff>
      <xdr:row>5</xdr:row>
      <xdr:rowOff>76200</xdr:rowOff>
    </xdr:to>
    <xdr:sp macro="" textlink="">
      <xdr:nvSpPr>
        <xdr:cNvPr id="1425266" name="Line 219"/>
        <xdr:cNvSpPr>
          <a:spLocks noChangeShapeType="1"/>
        </xdr:cNvSpPr>
      </xdr:nvSpPr>
      <xdr:spPr bwMode="auto">
        <a:xfrm>
          <a:off x="10677525" y="1133475"/>
          <a:ext cx="3409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76200</xdr:colOff>
      <xdr:row>41</xdr:row>
      <xdr:rowOff>76200</xdr:rowOff>
    </xdr:from>
    <xdr:to>
      <xdr:col>38</xdr:col>
      <xdr:colOff>476250</xdr:colOff>
      <xdr:row>41</xdr:row>
      <xdr:rowOff>76200</xdr:rowOff>
    </xdr:to>
    <xdr:sp macro="" textlink="">
      <xdr:nvSpPr>
        <xdr:cNvPr id="1425267" name="Line 1003"/>
        <xdr:cNvSpPr>
          <a:spLocks noChangeShapeType="1"/>
        </xdr:cNvSpPr>
      </xdr:nvSpPr>
      <xdr:spPr bwMode="auto">
        <a:xfrm>
          <a:off x="18592800" y="7010400"/>
          <a:ext cx="3181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24</xdr:row>
      <xdr:rowOff>76200</xdr:rowOff>
    </xdr:from>
    <xdr:to>
      <xdr:col>13</xdr:col>
      <xdr:colOff>9525</xdr:colOff>
      <xdr:row>24</xdr:row>
      <xdr:rowOff>76200</xdr:rowOff>
    </xdr:to>
    <xdr:sp macro="" textlink="">
      <xdr:nvSpPr>
        <xdr:cNvPr id="1425268" name="Line 1219"/>
        <xdr:cNvSpPr>
          <a:spLocks noChangeShapeType="1"/>
        </xdr:cNvSpPr>
      </xdr:nvSpPr>
      <xdr:spPr bwMode="auto">
        <a:xfrm>
          <a:off x="4086225" y="4257675"/>
          <a:ext cx="3209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29</xdr:row>
      <xdr:rowOff>95250</xdr:rowOff>
    </xdr:from>
    <xdr:to>
      <xdr:col>18</xdr:col>
      <xdr:colOff>552450</xdr:colOff>
      <xdr:row>29</xdr:row>
      <xdr:rowOff>95250</xdr:rowOff>
    </xdr:to>
    <xdr:sp macro="" textlink="">
      <xdr:nvSpPr>
        <xdr:cNvPr id="1425269" name="Line 1237"/>
        <xdr:cNvSpPr>
          <a:spLocks noChangeShapeType="1"/>
        </xdr:cNvSpPr>
      </xdr:nvSpPr>
      <xdr:spPr bwMode="auto">
        <a:xfrm>
          <a:off x="7305675" y="50863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47625</xdr:colOff>
      <xdr:row>43</xdr:row>
      <xdr:rowOff>95250</xdr:rowOff>
    </xdr:from>
    <xdr:to>
      <xdr:col>25</xdr:col>
      <xdr:colOff>19050</xdr:colOff>
      <xdr:row>43</xdr:row>
      <xdr:rowOff>95250</xdr:rowOff>
    </xdr:to>
    <xdr:sp macro="" textlink="">
      <xdr:nvSpPr>
        <xdr:cNvPr id="1425270" name="Line 1240"/>
        <xdr:cNvSpPr>
          <a:spLocks noChangeShapeType="1"/>
        </xdr:cNvSpPr>
      </xdr:nvSpPr>
      <xdr:spPr bwMode="auto">
        <a:xfrm>
          <a:off x="10696575" y="7353300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9</xdr:row>
      <xdr:rowOff>85725</xdr:rowOff>
    </xdr:from>
    <xdr:to>
      <xdr:col>18</xdr:col>
      <xdr:colOff>571500</xdr:colOff>
      <xdr:row>9</xdr:row>
      <xdr:rowOff>85725</xdr:rowOff>
    </xdr:to>
    <xdr:sp macro="" textlink="">
      <xdr:nvSpPr>
        <xdr:cNvPr id="1425271" name="Line 1251"/>
        <xdr:cNvSpPr>
          <a:spLocks noChangeShapeType="1"/>
        </xdr:cNvSpPr>
      </xdr:nvSpPr>
      <xdr:spPr bwMode="auto">
        <a:xfrm>
          <a:off x="7381875" y="1800225"/>
          <a:ext cx="3257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39</xdr:row>
      <xdr:rowOff>85725</xdr:rowOff>
    </xdr:from>
    <xdr:to>
      <xdr:col>12</xdr:col>
      <xdr:colOff>542925</xdr:colOff>
      <xdr:row>39</xdr:row>
      <xdr:rowOff>85725</xdr:rowOff>
    </xdr:to>
    <xdr:sp macro="" textlink="">
      <xdr:nvSpPr>
        <xdr:cNvPr id="1425272" name="Line 1252"/>
        <xdr:cNvSpPr>
          <a:spLocks noChangeShapeType="1"/>
        </xdr:cNvSpPr>
      </xdr:nvSpPr>
      <xdr:spPr bwMode="auto">
        <a:xfrm>
          <a:off x="4057650" y="66960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</xdr:colOff>
      <xdr:row>44</xdr:row>
      <xdr:rowOff>95250</xdr:rowOff>
    </xdr:from>
    <xdr:to>
      <xdr:col>18</xdr:col>
      <xdr:colOff>495300</xdr:colOff>
      <xdr:row>44</xdr:row>
      <xdr:rowOff>95250</xdr:rowOff>
    </xdr:to>
    <xdr:sp macro="" textlink="">
      <xdr:nvSpPr>
        <xdr:cNvPr id="1425273" name="Line 1253"/>
        <xdr:cNvSpPr>
          <a:spLocks noChangeShapeType="1"/>
        </xdr:cNvSpPr>
      </xdr:nvSpPr>
      <xdr:spPr bwMode="auto">
        <a:xfrm>
          <a:off x="7324725" y="7515225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22</xdr:row>
      <xdr:rowOff>76200</xdr:rowOff>
    </xdr:from>
    <xdr:to>
      <xdr:col>38</xdr:col>
      <xdr:colOff>571500</xdr:colOff>
      <xdr:row>22</xdr:row>
      <xdr:rowOff>76200</xdr:rowOff>
    </xdr:to>
    <xdr:sp macro="" textlink="">
      <xdr:nvSpPr>
        <xdr:cNvPr id="1425274" name="Line 1255"/>
        <xdr:cNvSpPr>
          <a:spLocks noChangeShapeType="1"/>
        </xdr:cNvSpPr>
      </xdr:nvSpPr>
      <xdr:spPr bwMode="auto">
        <a:xfrm flipV="1">
          <a:off x="18535650" y="39338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47625</xdr:colOff>
      <xdr:row>27</xdr:row>
      <xdr:rowOff>76200</xdr:rowOff>
    </xdr:from>
    <xdr:to>
      <xdr:col>32</xdr:col>
      <xdr:colOff>514350</xdr:colOff>
      <xdr:row>27</xdr:row>
      <xdr:rowOff>76200</xdr:rowOff>
    </xdr:to>
    <xdr:sp macro="" textlink="">
      <xdr:nvSpPr>
        <xdr:cNvPr id="1425275" name="Line 1256"/>
        <xdr:cNvSpPr>
          <a:spLocks noChangeShapeType="1"/>
        </xdr:cNvSpPr>
      </xdr:nvSpPr>
      <xdr:spPr bwMode="auto">
        <a:xfrm>
          <a:off x="15135225" y="47434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371475</xdr:colOff>
      <xdr:row>41</xdr:row>
      <xdr:rowOff>76200</xdr:rowOff>
    </xdr:from>
    <xdr:to>
      <xdr:col>32</xdr:col>
      <xdr:colOff>571500</xdr:colOff>
      <xdr:row>41</xdr:row>
      <xdr:rowOff>76200</xdr:rowOff>
    </xdr:to>
    <xdr:sp macro="" textlink="">
      <xdr:nvSpPr>
        <xdr:cNvPr id="1425276" name="Line 1257"/>
        <xdr:cNvSpPr>
          <a:spLocks noChangeShapeType="1"/>
        </xdr:cNvSpPr>
      </xdr:nvSpPr>
      <xdr:spPr bwMode="auto">
        <a:xfrm>
          <a:off x="15078075" y="7010400"/>
          <a:ext cx="3429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16</xdr:row>
      <xdr:rowOff>76200</xdr:rowOff>
    </xdr:from>
    <xdr:to>
      <xdr:col>24</xdr:col>
      <xdr:colOff>571500</xdr:colOff>
      <xdr:row>16</xdr:row>
      <xdr:rowOff>76200</xdr:rowOff>
    </xdr:to>
    <xdr:sp macro="" textlink="">
      <xdr:nvSpPr>
        <xdr:cNvPr id="1425277" name="Line 1240"/>
        <xdr:cNvSpPr>
          <a:spLocks noChangeShapeType="1"/>
        </xdr:cNvSpPr>
      </xdr:nvSpPr>
      <xdr:spPr bwMode="auto">
        <a:xfrm>
          <a:off x="10668000" y="292417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5</xdr:row>
      <xdr:rowOff>76200</xdr:rowOff>
    </xdr:from>
    <xdr:to>
      <xdr:col>6</xdr:col>
      <xdr:colOff>609600</xdr:colOff>
      <xdr:row>5</xdr:row>
      <xdr:rowOff>76200</xdr:rowOff>
    </xdr:to>
    <xdr:sp macro="" textlink="">
      <xdr:nvSpPr>
        <xdr:cNvPr id="1425278" name="Line 63"/>
        <xdr:cNvSpPr>
          <a:spLocks noChangeShapeType="1"/>
        </xdr:cNvSpPr>
      </xdr:nvSpPr>
      <xdr:spPr bwMode="auto">
        <a:xfrm>
          <a:off x="400050" y="1133475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2:K64"/>
  <sheetViews>
    <sheetView showGridLines="0" view="pageBreakPreview" zoomScaleNormal="100" workbookViewId="0">
      <pane ySplit="5" topLeftCell="A30" activePane="bottomLeft" state="frozen"/>
      <selection activeCell="H19" sqref="H19:I19"/>
      <selection pane="bottomLeft" activeCell="G50" sqref="G50"/>
    </sheetView>
  </sheetViews>
  <sheetFormatPr defaultRowHeight="13.5" customHeight="1"/>
  <cols>
    <col min="1" max="1" width="5" style="2" customWidth="1"/>
    <col min="2" max="2" width="6.625" style="2" customWidth="1"/>
    <col min="3" max="3" width="3.625" style="2" customWidth="1"/>
    <col min="4" max="4" width="5.125" style="2" customWidth="1"/>
    <col min="5" max="5" width="9.625" style="2" customWidth="1"/>
    <col min="6" max="6" width="10.125" style="2" customWidth="1"/>
    <col min="7" max="8" width="9.125" style="2" customWidth="1"/>
    <col min="9" max="9" width="8.625" style="2" customWidth="1"/>
    <col min="10" max="10" width="9" style="2"/>
    <col min="11" max="11" width="8.625" style="2" customWidth="1"/>
    <col min="12" max="12" width="3.125" style="2" customWidth="1"/>
    <col min="13" max="16384" width="9" style="2"/>
  </cols>
  <sheetData>
    <row r="2" spans="2:11" s="7" customFormat="1" ht="18" customHeight="1">
      <c r="E2" s="88" t="s">
        <v>582</v>
      </c>
      <c r="F2" s="219" t="s">
        <v>566</v>
      </c>
      <c r="G2" s="219"/>
      <c r="H2" s="219"/>
      <c r="I2" s="219"/>
    </row>
    <row r="3" spans="2:11" ht="18" customHeight="1" thickBot="1">
      <c r="J3" s="218" t="s">
        <v>27</v>
      </c>
      <c r="K3" s="218"/>
    </row>
    <row r="4" spans="2:11" ht="18" customHeight="1">
      <c r="B4" s="220" t="s">
        <v>28</v>
      </c>
      <c r="C4" s="220"/>
      <c r="D4" s="220"/>
      <c r="E4" s="222" t="s">
        <v>29</v>
      </c>
      <c r="F4" s="224" t="s">
        <v>30</v>
      </c>
      <c r="G4" s="225"/>
      <c r="H4" s="225"/>
      <c r="I4" s="225"/>
      <c r="J4" s="226" t="s">
        <v>31</v>
      </c>
      <c r="K4" s="193" t="s">
        <v>32</v>
      </c>
    </row>
    <row r="5" spans="2:11" ht="18" customHeight="1">
      <c r="B5" s="221"/>
      <c r="C5" s="221"/>
      <c r="D5" s="221"/>
      <c r="E5" s="223"/>
      <c r="F5" s="194" t="s">
        <v>33</v>
      </c>
      <c r="G5" s="25" t="s">
        <v>34</v>
      </c>
      <c r="H5" s="25" t="s">
        <v>35</v>
      </c>
      <c r="I5" s="25" t="s">
        <v>36</v>
      </c>
      <c r="J5" s="227"/>
      <c r="K5" s="194" t="s">
        <v>37</v>
      </c>
    </row>
    <row r="6" spans="2:11" ht="12.75" customHeight="1">
      <c r="B6" s="216" t="s">
        <v>38</v>
      </c>
      <c r="C6" s="1">
        <v>11</v>
      </c>
      <c r="D6" s="214" t="s">
        <v>39</v>
      </c>
      <c r="E6" s="32">
        <v>10981</v>
      </c>
      <c r="F6" s="24">
        <f>G6+H6</f>
        <v>52684</v>
      </c>
      <c r="G6" s="24">
        <v>26669</v>
      </c>
      <c r="H6" s="24">
        <v>26015</v>
      </c>
      <c r="I6" s="6">
        <f>IF(F6 &gt; 0,F6/F6*100,"-")</f>
        <v>100</v>
      </c>
      <c r="J6" s="6">
        <f>IF(F6&gt;0,F6/E6,"-")</f>
        <v>4.7977415535925694</v>
      </c>
      <c r="K6" s="6">
        <v>833.3</v>
      </c>
    </row>
    <row r="7" spans="2:11" ht="12.75" customHeight="1">
      <c r="B7" s="1"/>
      <c r="C7" s="1"/>
      <c r="D7" s="1"/>
      <c r="E7" s="32"/>
      <c r="F7" s="24"/>
      <c r="G7" s="24"/>
      <c r="H7" s="24"/>
      <c r="I7" s="6"/>
      <c r="J7" s="6"/>
      <c r="K7" s="6"/>
    </row>
    <row r="8" spans="2:11" ht="12.75" customHeight="1">
      <c r="B8" s="1"/>
      <c r="C8" s="1">
        <v>30</v>
      </c>
      <c r="D8" s="1"/>
      <c r="E8" s="32">
        <v>20926</v>
      </c>
      <c r="F8" s="24">
        <f>G8+H8</f>
        <v>96480</v>
      </c>
      <c r="G8" s="24">
        <v>47089</v>
      </c>
      <c r="H8" s="24">
        <v>49391</v>
      </c>
      <c r="I8" s="6">
        <f>IF(F8 &gt; 0,F8/$F$6 * 100,"-")</f>
        <v>183.12960291549615</v>
      </c>
      <c r="J8" s="6">
        <f>IF(F8&gt;0,F8/E8,"-")</f>
        <v>4.6105323520978683</v>
      </c>
      <c r="K8" s="6">
        <v>526</v>
      </c>
    </row>
    <row r="9" spans="2:11" ht="12.75" customHeight="1">
      <c r="B9" s="1"/>
      <c r="C9" s="1"/>
      <c r="D9" s="1"/>
      <c r="E9" s="32"/>
      <c r="F9" s="24"/>
      <c r="G9" s="24"/>
      <c r="H9" s="24"/>
      <c r="I9" s="6"/>
      <c r="J9" s="6"/>
      <c r="K9" s="6"/>
    </row>
    <row r="10" spans="2:11" ht="12.75" customHeight="1">
      <c r="B10" s="1"/>
      <c r="C10" s="1">
        <v>35</v>
      </c>
      <c r="D10" s="1"/>
      <c r="E10" s="32">
        <v>22457</v>
      </c>
      <c r="F10" s="24">
        <f>G10+H10</f>
        <v>98360</v>
      </c>
      <c r="G10" s="24">
        <v>48405</v>
      </c>
      <c r="H10" s="24">
        <v>49955</v>
      </c>
      <c r="I10" s="6">
        <f>IF(F10 &gt; 0,F10/$F$6 * 100,"-")</f>
        <v>186.69804874345152</v>
      </c>
      <c r="J10" s="6">
        <f>IF(F10&gt;0,F10/E10,"-")</f>
        <v>4.3799260809547134</v>
      </c>
      <c r="K10" s="6">
        <v>536.29999999999995</v>
      </c>
    </row>
    <row r="11" spans="2:11" ht="12.75" customHeight="1">
      <c r="B11" s="1"/>
      <c r="C11" s="1"/>
      <c r="D11" s="1"/>
      <c r="E11" s="32"/>
      <c r="F11" s="24"/>
      <c r="G11" s="24"/>
      <c r="H11" s="24"/>
      <c r="I11" s="6"/>
      <c r="J11" s="6"/>
      <c r="K11" s="6"/>
    </row>
    <row r="12" spans="2:11" ht="12.75" customHeight="1">
      <c r="B12" s="1"/>
      <c r="C12" s="1">
        <v>40</v>
      </c>
      <c r="D12" s="1"/>
      <c r="E12" s="32">
        <v>25014</v>
      </c>
      <c r="F12" s="24">
        <f>G12+H12</f>
        <v>100106</v>
      </c>
      <c r="G12" s="24">
        <v>49000</v>
      </c>
      <c r="H12" s="24">
        <v>51106</v>
      </c>
      <c r="I12" s="6">
        <f>IF(F12 &gt; 0,F12/$F$6 * 100,"-")</f>
        <v>190.01214790069093</v>
      </c>
      <c r="J12" s="6">
        <f>IF(F12&gt;0,F12/E12,"-")</f>
        <v>4.0019988806268492</v>
      </c>
      <c r="K12" s="6">
        <v>545.79999999999995</v>
      </c>
    </row>
    <row r="13" spans="2:11" ht="12.75" customHeight="1">
      <c r="B13" s="1"/>
      <c r="C13" s="1"/>
      <c r="D13" s="1"/>
      <c r="E13" s="32"/>
      <c r="F13" s="24"/>
      <c r="G13" s="24"/>
      <c r="H13" s="24"/>
      <c r="I13" s="6"/>
      <c r="J13" s="6"/>
      <c r="K13" s="6"/>
    </row>
    <row r="14" spans="2:11" ht="12.75" customHeight="1">
      <c r="B14" s="1"/>
      <c r="C14" s="1">
        <v>45</v>
      </c>
      <c r="D14" s="1"/>
      <c r="E14" s="32">
        <v>27921</v>
      </c>
      <c r="F14" s="24">
        <f>G14+H14</f>
        <v>99101</v>
      </c>
      <c r="G14" s="24">
        <v>47176</v>
      </c>
      <c r="H14" s="24">
        <v>51925</v>
      </c>
      <c r="I14" s="6">
        <f>IF(F14 &gt; 0,F14/$F$6 * 100,"-")</f>
        <v>188.10454787032117</v>
      </c>
      <c r="J14" s="6">
        <f>IF(F14&gt;0,F14/E14,"-")</f>
        <v>3.5493356255148454</v>
      </c>
      <c r="K14" s="6">
        <v>538.5</v>
      </c>
    </row>
    <row r="15" spans="2:11" ht="12.75" customHeight="1">
      <c r="B15" s="1"/>
      <c r="C15" s="1"/>
      <c r="D15" s="1"/>
      <c r="E15" s="32"/>
      <c r="F15" s="24"/>
      <c r="G15" s="24"/>
      <c r="H15" s="24"/>
      <c r="I15" s="6"/>
      <c r="J15" s="6"/>
      <c r="K15" s="6"/>
    </row>
    <row r="16" spans="2:11" ht="12.75" customHeight="1">
      <c r="B16" s="1"/>
      <c r="C16" s="1">
        <v>50</v>
      </c>
      <c r="D16" s="1"/>
      <c r="E16" s="32">
        <v>31821</v>
      </c>
      <c r="F16" s="24">
        <f>G16+H16</f>
        <v>106062</v>
      </c>
      <c r="G16" s="24">
        <v>50963</v>
      </c>
      <c r="H16" s="24">
        <v>55099</v>
      </c>
      <c r="I16" s="6">
        <f>IF(F16 &gt; 0,F16/$F$6 * 100,"-")</f>
        <v>201.31728798117075</v>
      </c>
      <c r="J16" s="6">
        <f>IF(F16&gt;0,F16/E16,"-")</f>
        <v>3.3330819270293204</v>
      </c>
      <c r="K16" s="6">
        <v>570</v>
      </c>
    </row>
    <row r="17" spans="2:11" ht="12.75" customHeight="1">
      <c r="B17" s="1"/>
      <c r="C17" s="1"/>
      <c r="D17" s="1"/>
      <c r="E17" s="32"/>
      <c r="F17" s="24"/>
      <c r="G17" s="24"/>
      <c r="H17" s="24"/>
      <c r="I17" s="6"/>
      <c r="J17" s="6"/>
      <c r="K17" s="6"/>
    </row>
    <row r="18" spans="2:11" ht="12.75" customHeight="1">
      <c r="B18" s="1"/>
      <c r="C18" s="1">
        <v>55</v>
      </c>
      <c r="D18" s="1"/>
      <c r="E18" s="32">
        <v>36444</v>
      </c>
      <c r="F18" s="24">
        <f>G18+H18</f>
        <v>111795</v>
      </c>
      <c r="G18" s="24">
        <v>53684</v>
      </c>
      <c r="H18" s="24">
        <v>58111</v>
      </c>
      <c r="I18" s="6">
        <f>IF(F18 &gt; 0,F18/$F$6 * 100,"-")</f>
        <v>212.19914964695167</v>
      </c>
      <c r="J18" s="6">
        <f>IF(F18&gt;0,F18/E18,"-")</f>
        <v>3.0675831412578201</v>
      </c>
      <c r="K18" s="6">
        <v>600.9</v>
      </c>
    </row>
    <row r="19" spans="2:11" ht="12.75" customHeight="1">
      <c r="B19" s="1"/>
      <c r="C19" s="1"/>
      <c r="D19" s="1"/>
      <c r="E19" s="32"/>
      <c r="F19" s="24"/>
      <c r="G19" s="24"/>
      <c r="H19" s="24"/>
      <c r="I19" s="6"/>
      <c r="J19" s="6"/>
      <c r="K19" s="6"/>
    </row>
    <row r="20" spans="2:11" ht="12.75" customHeight="1">
      <c r="B20" s="1"/>
      <c r="C20" s="1">
        <v>60</v>
      </c>
      <c r="D20" s="1"/>
      <c r="E20" s="32">
        <v>40224</v>
      </c>
      <c r="F20" s="24">
        <f>G20+H20</f>
        <v>118195</v>
      </c>
      <c r="G20" s="24">
        <v>56927</v>
      </c>
      <c r="H20" s="24">
        <v>61268</v>
      </c>
      <c r="I20" s="6">
        <f>IF(F20 &gt; 0,F20/$F$6 * 100,"-")</f>
        <v>224.34705033786349</v>
      </c>
      <c r="J20" s="6">
        <f>IF(F20&gt;0,F20/E20,"-")</f>
        <v>2.9384198488464599</v>
      </c>
      <c r="K20" s="6">
        <v>631.79999999999995</v>
      </c>
    </row>
    <row r="21" spans="2:11" ht="12.75" customHeight="1">
      <c r="B21" s="1"/>
      <c r="C21" s="1"/>
      <c r="D21" s="1"/>
      <c r="E21" s="32"/>
      <c r="F21" s="24"/>
      <c r="G21" s="24"/>
      <c r="H21" s="24"/>
      <c r="I21" s="6"/>
      <c r="J21" s="6"/>
      <c r="K21" s="6"/>
    </row>
    <row r="22" spans="2:11" ht="12.75" customHeight="1">
      <c r="B22" s="216" t="s">
        <v>40</v>
      </c>
      <c r="C22" s="216" t="s">
        <v>41</v>
      </c>
      <c r="D22" s="1"/>
      <c r="E22" s="32">
        <v>41746</v>
      </c>
      <c r="F22" s="24">
        <f>G22+H22</f>
        <v>118703</v>
      </c>
      <c r="G22" s="24">
        <v>56931</v>
      </c>
      <c r="H22" s="24">
        <v>61772</v>
      </c>
      <c r="I22" s="6">
        <f>IF(F22 &gt; 0,F22/$F$6 * 100,"-")</f>
        <v>225.31128995520459</v>
      </c>
      <c r="J22" s="6">
        <f>IF(F22&gt;0,F22/E22,"-")</f>
        <v>2.8434580558616394</v>
      </c>
      <c r="K22" s="6">
        <v>629.70000000000005</v>
      </c>
    </row>
    <row r="23" spans="2:11" ht="12.75" customHeight="1">
      <c r="B23" s="1"/>
      <c r="C23" s="1"/>
      <c r="D23" s="1"/>
      <c r="E23" s="32"/>
      <c r="F23" s="24"/>
      <c r="G23" s="24"/>
      <c r="H23" s="24"/>
      <c r="I23" s="6"/>
      <c r="J23" s="6"/>
      <c r="K23" s="6"/>
    </row>
    <row r="24" spans="2:11" ht="12.75" customHeight="1">
      <c r="B24" s="1"/>
      <c r="C24" s="1">
        <v>2</v>
      </c>
      <c r="D24" s="1"/>
      <c r="E24" s="32">
        <v>42165</v>
      </c>
      <c r="F24" s="24">
        <f>G24+H24</f>
        <v>118627</v>
      </c>
      <c r="G24" s="24">
        <v>56756</v>
      </c>
      <c r="H24" s="24">
        <v>61871</v>
      </c>
      <c r="I24" s="6">
        <f>IF(F24 &gt; 0,F24/$F$6 * 100,"-")</f>
        <v>225.16703363450006</v>
      </c>
      <c r="J24" s="6">
        <f>IF(F24&gt;0,F24/E24,"-")</f>
        <v>2.8133997391201233</v>
      </c>
      <c r="K24" s="6">
        <v>629.29999999999995</v>
      </c>
    </row>
    <row r="25" spans="2:11" ht="12.75" customHeight="1">
      <c r="B25" s="1"/>
      <c r="C25" s="1">
        <v>3</v>
      </c>
      <c r="D25" s="1"/>
      <c r="E25" s="32">
        <v>42977</v>
      </c>
      <c r="F25" s="24">
        <f>G25+H25</f>
        <v>119099</v>
      </c>
      <c r="G25" s="24">
        <v>57211</v>
      </c>
      <c r="H25" s="24">
        <v>61888</v>
      </c>
      <c r="I25" s="6">
        <f>IF(F25 &gt; 0,F25/$F$6 * 100,"-")</f>
        <v>226.06294131045476</v>
      </c>
      <c r="J25" s="6">
        <f>IF(F25&gt;0,F25/E25,"-")</f>
        <v>2.7712264699723108</v>
      </c>
      <c r="K25" s="6">
        <v>631.79999999999995</v>
      </c>
    </row>
    <row r="26" spans="2:11" ht="12.75" customHeight="1">
      <c r="B26" s="1"/>
      <c r="C26" s="1">
        <v>4</v>
      </c>
      <c r="D26" s="1"/>
      <c r="E26" s="32">
        <v>43726</v>
      </c>
      <c r="F26" s="24">
        <f>G26+H26</f>
        <v>119724</v>
      </c>
      <c r="G26" s="24">
        <v>57631</v>
      </c>
      <c r="H26" s="24">
        <v>62093</v>
      </c>
      <c r="I26" s="6">
        <f>IF(F26 &gt; 0,F26/$F$6 * 100,"-")</f>
        <v>227.24925973730166</v>
      </c>
      <c r="J26" s="6">
        <f>IF(F26&gt;0,F26/E26,"-")</f>
        <v>2.7380505877509949</v>
      </c>
      <c r="K26" s="6">
        <v>635</v>
      </c>
    </row>
    <row r="27" spans="2:11" ht="12.75" customHeight="1">
      <c r="B27" s="1"/>
      <c r="C27" s="1">
        <v>5</v>
      </c>
      <c r="D27" s="1"/>
      <c r="E27" s="32">
        <v>44206</v>
      </c>
      <c r="F27" s="24">
        <f>G27+H27</f>
        <v>119980</v>
      </c>
      <c r="G27" s="24">
        <v>57776</v>
      </c>
      <c r="H27" s="24">
        <v>62204</v>
      </c>
      <c r="I27" s="6">
        <f>IF(F27 &gt; 0,F27/$F$6 * 100,"-")</f>
        <v>227.73517576493813</v>
      </c>
      <c r="J27" s="6">
        <f>IF(F27&gt;0,F27/E27,"-")</f>
        <v>2.7141112066235351</v>
      </c>
      <c r="K27" s="6">
        <v>636.4</v>
      </c>
    </row>
    <row r="28" spans="2:11" ht="12.75" customHeight="1">
      <c r="B28" s="1"/>
      <c r="C28" s="1">
        <v>6</v>
      </c>
      <c r="D28" s="1"/>
      <c r="E28" s="32">
        <v>44497</v>
      </c>
      <c r="F28" s="24">
        <f>G28+H28</f>
        <v>120098</v>
      </c>
      <c r="G28" s="24">
        <v>57799</v>
      </c>
      <c r="H28" s="24">
        <v>62299</v>
      </c>
      <c r="I28" s="6">
        <f>IF(F28 &gt; 0,F28/$F$6 * 100,"-")</f>
        <v>227.95915268392682</v>
      </c>
      <c r="J28" s="6">
        <f>IF(F28&gt;0,F28/E28,"-")</f>
        <v>2.6990134166348292</v>
      </c>
      <c r="K28" s="6">
        <v>637</v>
      </c>
    </row>
    <row r="29" spans="2:11" ht="12.75" customHeight="1">
      <c r="B29" s="1"/>
      <c r="C29" s="1"/>
      <c r="D29" s="1"/>
      <c r="E29" s="32"/>
      <c r="F29" s="24"/>
      <c r="G29" s="24"/>
      <c r="H29" s="24"/>
      <c r="I29" s="6"/>
      <c r="J29" s="6"/>
      <c r="K29" s="6"/>
    </row>
    <row r="30" spans="2:11" ht="12.75" customHeight="1">
      <c r="B30" s="1"/>
      <c r="C30" s="1">
        <v>7</v>
      </c>
      <c r="D30" s="1"/>
      <c r="E30" s="32">
        <v>44994</v>
      </c>
      <c r="F30" s="24">
        <f>G30+H30</f>
        <v>120060</v>
      </c>
      <c r="G30" s="24">
        <v>57822</v>
      </c>
      <c r="H30" s="24">
        <v>62238</v>
      </c>
      <c r="I30" s="6">
        <f>IF(F30 &gt; 0,F30/$F$6 * 100,"-")</f>
        <v>227.8870245235745</v>
      </c>
      <c r="J30" s="6">
        <f>IF(F30&gt;0,F30/E30,"-")</f>
        <v>2.6683557807707694</v>
      </c>
      <c r="K30" s="6">
        <v>636.70000000000005</v>
      </c>
    </row>
    <row r="31" spans="2:11" ht="12.75" customHeight="1">
      <c r="B31" s="1"/>
      <c r="C31" s="1">
        <v>8</v>
      </c>
      <c r="D31" s="1"/>
      <c r="E31" s="32">
        <v>45383</v>
      </c>
      <c r="F31" s="24">
        <f>G31+H31</f>
        <v>120128</v>
      </c>
      <c r="G31" s="24">
        <v>57847</v>
      </c>
      <c r="H31" s="24">
        <v>62281</v>
      </c>
      <c r="I31" s="6">
        <f>IF(F31 &gt; 0,F31/$F$6 * 100,"-")</f>
        <v>228.01609596841547</v>
      </c>
      <c r="J31" s="6">
        <f>IF(F31&gt;0,F31/E31,"-")</f>
        <v>2.6469823502192451</v>
      </c>
      <c r="K31" s="6">
        <v>637</v>
      </c>
    </row>
    <row r="32" spans="2:11" ht="12.75" customHeight="1">
      <c r="B32" s="1"/>
      <c r="C32" s="1">
        <v>9</v>
      </c>
      <c r="D32" s="1"/>
      <c r="E32" s="32">
        <v>45814</v>
      </c>
      <c r="F32" s="24">
        <f>G32+H32</f>
        <v>120049</v>
      </c>
      <c r="G32" s="24">
        <v>57689</v>
      </c>
      <c r="H32" s="24">
        <v>62360</v>
      </c>
      <c r="I32" s="6">
        <f>IF(F32 &gt; 0,F32/$F$6 * 100,"-")</f>
        <v>227.86614531926205</v>
      </c>
      <c r="J32" s="6">
        <f>IF(F32&gt;0,F32/E32,"-")</f>
        <v>2.6203562229886059</v>
      </c>
      <c r="K32" s="6">
        <v>636.6</v>
      </c>
    </row>
    <row r="33" spans="2:11" ht="12.75" customHeight="1">
      <c r="B33" s="1"/>
      <c r="C33" s="1">
        <v>10</v>
      </c>
      <c r="D33" s="1"/>
      <c r="E33" s="32">
        <v>46191</v>
      </c>
      <c r="F33" s="24">
        <v>119908</v>
      </c>
      <c r="G33" s="24">
        <v>57709</v>
      </c>
      <c r="H33" s="24">
        <v>62199</v>
      </c>
      <c r="I33" s="6">
        <f>IF(F33 &gt; 0,F33/$F$6 * 100,"-")</f>
        <v>227.59851188216538</v>
      </c>
      <c r="J33" s="6">
        <f>IF(F33&gt;0,F33/E33,"-")</f>
        <v>2.595916953519084</v>
      </c>
      <c r="K33" s="6">
        <v>635.79999999999995</v>
      </c>
    </row>
    <row r="34" spans="2:11" ht="12.75" customHeight="1">
      <c r="B34" s="1"/>
      <c r="C34" s="1">
        <v>11</v>
      </c>
      <c r="D34" s="1"/>
      <c r="E34" s="32">
        <v>46756</v>
      </c>
      <c r="F34" s="24">
        <v>119696</v>
      </c>
      <c r="G34" s="24">
        <v>57517</v>
      </c>
      <c r="H34" s="24">
        <v>62179</v>
      </c>
      <c r="I34" s="6">
        <f>IF(F34 &gt; 0,F34/$F$6 * 100,"-")</f>
        <v>227.19611267177893</v>
      </c>
      <c r="J34" s="6">
        <f>IF(F34&gt;0,F34/E34,"-")</f>
        <v>2.560013688082813</v>
      </c>
      <c r="K34" s="6">
        <v>634.70000000000005</v>
      </c>
    </row>
    <row r="35" spans="2:11" ht="12.75" customHeight="1">
      <c r="B35" s="1"/>
      <c r="C35" s="1"/>
      <c r="D35" s="1"/>
      <c r="E35" s="32"/>
      <c r="F35" s="24"/>
      <c r="G35" s="24"/>
      <c r="H35" s="24"/>
      <c r="I35" s="6"/>
      <c r="J35" s="6"/>
      <c r="K35" s="6"/>
    </row>
    <row r="36" spans="2:11" ht="12.75" customHeight="1">
      <c r="B36" s="1"/>
      <c r="C36" s="1">
        <v>12</v>
      </c>
      <c r="D36" s="1"/>
      <c r="E36" s="32">
        <v>47361</v>
      </c>
      <c r="F36" s="24">
        <f>G36+H36</f>
        <v>119555</v>
      </c>
      <c r="G36" s="24">
        <v>57488</v>
      </c>
      <c r="H36" s="24">
        <v>62067</v>
      </c>
      <c r="I36" s="6">
        <f>IF(F36 &gt; 0,F36/$F$6 * 100,"-")</f>
        <v>226.92847923468227</v>
      </c>
      <c r="J36" s="6">
        <f>IF(F36&gt;0,F36/E36,"-")</f>
        <v>2.5243343679398662</v>
      </c>
      <c r="K36" s="6">
        <v>633.9</v>
      </c>
    </row>
    <row r="37" spans="2:11" s="7" customFormat="1" ht="12.75" customHeight="1">
      <c r="B37" s="69"/>
      <c r="C37" s="1">
        <v>13</v>
      </c>
      <c r="D37" s="1"/>
      <c r="E37" s="32">
        <v>48001</v>
      </c>
      <c r="F37" s="24">
        <f>G37+H37</f>
        <v>119784</v>
      </c>
      <c r="G37" s="24">
        <v>57702</v>
      </c>
      <c r="H37" s="24">
        <v>62082</v>
      </c>
      <c r="I37" s="6">
        <f>IF(F37 &gt; 0,F37/$F$6 * 100,"-")</f>
        <v>227.36314630627894</v>
      </c>
      <c r="J37" s="6">
        <f>IF(F37&gt;0,F37/E37,"-")</f>
        <v>2.4954480114997604</v>
      </c>
      <c r="K37" s="6">
        <v>635.20000000000005</v>
      </c>
    </row>
    <row r="38" spans="2:11" s="7" customFormat="1" ht="12.75" customHeight="1">
      <c r="B38" s="69"/>
      <c r="C38" s="1">
        <v>14</v>
      </c>
      <c r="D38" s="1"/>
      <c r="E38" s="32">
        <v>48313</v>
      </c>
      <c r="F38" s="24">
        <f>G38+H38</f>
        <v>119482</v>
      </c>
      <c r="G38" s="24">
        <v>57544</v>
      </c>
      <c r="H38" s="24">
        <v>61938</v>
      </c>
      <c r="I38" s="6">
        <f>IF(F38 &gt; 0,F38/$F$6 * 100,"-")</f>
        <v>226.78991724242655</v>
      </c>
      <c r="J38" s="6">
        <f>IF(F38&gt;0,F38/E38,"-")</f>
        <v>2.4730817792312627</v>
      </c>
      <c r="K38" s="6">
        <f>F38/188.59</f>
        <v>633.55427117026352</v>
      </c>
    </row>
    <row r="39" spans="2:11" s="7" customFormat="1" ht="12.75" customHeight="1">
      <c r="B39" s="69"/>
      <c r="C39" s="1">
        <v>15</v>
      </c>
      <c r="D39" s="1"/>
      <c r="E39" s="32">
        <v>49241</v>
      </c>
      <c r="F39" s="24">
        <f>G39+H39</f>
        <v>119530</v>
      </c>
      <c r="G39" s="24">
        <v>57817</v>
      </c>
      <c r="H39" s="24">
        <v>61713</v>
      </c>
      <c r="I39" s="6">
        <f>IF(F39 &gt; 0,F39/$F$6 * 100,"-")</f>
        <v>226.88102649760839</v>
      </c>
      <c r="J39" s="6">
        <f>IF(F39&gt;0,F39/E39,"-")</f>
        <v>2.4274486708230945</v>
      </c>
      <c r="K39" s="6">
        <f>F39/188.59</f>
        <v>633.80879155840717</v>
      </c>
    </row>
    <row r="40" spans="2:11" s="7" customFormat="1" ht="12.75" customHeight="1">
      <c r="B40" s="69"/>
      <c r="C40" s="1">
        <v>16</v>
      </c>
      <c r="D40" s="1"/>
      <c r="E40" s="32">
        <v>49745</v>
      </c>
      <c r="F40" s="24">
        <f>G40+H40</f>
        <v>119441</v>
      </c>
      <c r="G40" s="24">
        <v>57864</v>
      </c>
      <c r="H40" s="24">
        <v>61577</v>
      </c>
      <c r="I40" s="6">
        <f>IF(F40 &gt; 0,F40/$F$6 * 100,"-")</f>
        <v>226.71209475362537</v>
      </c>
      <c r="J40" s="6">
        <f>IF(F40&gt;0,F40/E40,"-")</f>
        <v>2.4010654337119308</v>
      </c>
      <c r="K40" s="6">
        <f>F40/188.59</f>
        <v>633.33686833872423</v>
      </c>
    </row>
    <row r="41" spans="2:11" s="7" customFormat="1" ht="12.75" customHeight="1">
      <c r="B41" s="69"/>
      <c r="C41" s="1"/>
      <c r="D41" s="1"/>
      <c r="E41" s="32"/>
      <c r="F41" s="24"/>
      <c r="G41" s="24"/>
      <c r="H41" s="24"/>
      <c r="I41" s="6"/>
      <c r="J41" s="6"/>
      <c r="K41" s="6"/>
    </row>
    <row r="42" spans="2:11" ht="12.75" customHeight="1">
      <c r="B42" s="1"/>
      <c r="C42" s="1">
        <v>17</v>
      </c>
      <c r="D42" s="1"/>
      <c r="E42" s="32">
        <v>50359</v>
      </c>
      <c r="F42" s="24">
        <f>G42+H42</f>
        <v>119214</v>
      </c>
      <c r="G42" s="24">
        <v>57811</v>
      </c>
      <c r="H42" s="24">
        <v>61403</v>
      </c>
      <c r="I42" s="6">
        <f>IF(F42 &gt; 0,F42/$F$6 * 100,"-")</f>
        <v>226.28122390099458</v>
      </c>
      <c r="J42" s="6">
        <f>IF(F42&gt;0,F42/E42,"-")</f>
        <v>2.3672829087154232</v>
      </c>
      <c r="K42" s="6">
        <f>F42/188.59</f>
        <v>632.13319900312842</v>
      </c>
    </row>
    <row r="43" spans="2:11" s="7" customFormat="1" ht="12.75" customHeight="1">
      <c r="B43" s="69"/>
      <c r="C43" s="1">
        <v>18</v>
      </c>
      <c r="D43" s="1"/>
      <c r="E43" s="32">
        <v>50988</v>
      </c>
      <c r="F43" s="24">
        <f>G43+H43</f>
        <v>118900</v>
      </c>
      <c r="G43" s="24">
        <v>57686</v>
      </c>
      <c r="H43" s="24">
        <v>61214</v>
      </c>
      <c r="I43" s="6">
        <f>IF(F43 &gt; 0,F43/$F$6 * 100,"-")</f>
        <v>225.68521752334675</v>
      </c>
      <c r="J43" s="6">
        <f>IF(F43&gt;0,F43/E43,"-")</f>
        <v>2.3319212363693418</v>
      </c>
      <c r="K43" s="6">
        <f>F43/188.59</f>
        <v>630.46821146402249</v>
      </c>
    </row>
    <row r="44" spans="2:11" s="7" customFormat="1" ht="12.75" customHeight="1">
      <c r="B44" s="69"/>
      <c r="C44" s="1">
        <v>19</v>
      </c>
      <c r="D44" s="1"/>
      <c r="E44" s="32">
        <v>51446</v>
      </c>
      <c r="F44" s="24">
        <f>G44+H44</f>
        <v>118793</v>
      </c>
      <c r="G44" s="24">
        <v>57702</v>
      </c>
      <c r="H44" s="24">
        <v>61091</v>
      </c>
      <c r="I44" s="6">
        <f>IF(F44 &gt; 0,F44/$F$6 * 100,"-")</f>
        <v>225.48211980867055</v>
      </c>
      <c r="J44" s="6">
        <f>IF(F44&gt;0,F44/E44,"-")</f>
        <v>2.3090813668701164</v>
      </c>
      <c r="K44" s="6">
        <f>F44/188.59</f>
        <v>629.90084309878569</v>
      </c>
    </row>
    <row r="45" spans="2:11" s="7" customFormat="1" ht="12.75" customHeight="1">
      <c r="B45" s="69"/>
      <c r="C45" s="1">
        <v>20</v>
      </c>
      <c r="D45" s="1"/>
      <c r="E45" s="32">
        <v>52033</v>
      </c>
      <c r="F45" s="24">
        <f>G45+H45</f>
        <v>118805</v>
      </c>
      <c r="G45" s="24">
        <v>57721</v>
      </c>
      <c r="H45" s="24">
        <v>61084</v>
      </c>
      <c r="I45" s="6">
        <f>IF(F45 &gt; 0,F45/$F$6 * 100,"-")</f>
        <v>225.50489712246602</v>
      </c>
      <c r="J45" s="6">
        <f>IF(F45&gt;0,F45/E45,"-")</f>
        <v>2.2832625449234141</v>
      </c>
      <c r="K45" s="6">
        <f>F45/188.59</f>
        <v>629.9644731958216</v>
      </c>
    </row>
    <row r="46" spans="2:11" ht="12.75" customHeight="1">
      <c r="B46" s="1"/>
      <c r="C46" s="1">
        <v>21</v>
      </c>
      <c r="D46" s="1"/>
      <c r="E46" s="32">
        <v>52319</v>
      </c>
      <c r="F46" s="24">
        <f>G46+H46</f>
        <v>118396</v>
      </c>
      <c r="G46" s="24">
        <v>57427</v>
      </c>
      <c r="H46" s="24">
        <v>60969</v>
      </c>
      <c r="I46" s="6">
        <f>IF(F46 &gt; 0,F46/$F$6 * 100,"-")</f>
        <v>224.72857034393746</v>
      </c>
      <c r="J46" s="6">
        <f>IF(F46&gt;0,F46/E46,"-")</f>
        <v>2.262963741661729</v>
      </c>
      <c r="K46" s="6">
        <f>F46/188.59</f>
        <v>627.79574738851477</v>
      </c>
    </row>
    <row r="47" spans="2:11" ht="12.75" customHeight="1">
      <c r="B47" s="1"/>
      <c r="C47" s="1"/>
      <c r="D47" s="4"/>
      <c r="E47" s="32"/>
      <c r="F47" s="24"/>
      <c r="G47" s="24"/>
      <c r="H47" s="24"/>
      <c r="I47" s="6"/>
      <c r="J47" s="6"/>
      <c r="K47" s="6"/>
    </row>
    <row r="48" spans="2:11" ht="12.75" customHeight="1">
      <c r="B48" s="1"/>
      <c r="C48" s="1">
        <v>22</v>
      </c>
      <c r="D48" s="4"/>
      <c r="E48" s="24">
        <v>52525</v>
      </c>
      <c r="F48" s="24">
        <v>117931</v>
      </c>
      <c r="G48" s="24">
        <v>57095</v>
      </c>
      <c r="H48" s="24">
        <v>60836</v>
      </c>
      <c r="I48" s="6">
        <v>223.84594943436338</v>
      </c>
      <c r="J48" s="6">
        <v>2.2452356020942408</v>
      </c>
      <c r="K48" s="6">
        <v>625.33008112837376</v>
      </c>
    </row>
    <row r="49" spans="2:11" ht="12.75" customHeight="1">
      <c r="B49" s="1"/>
      <c r="C49" s="1">
        <v>23</v>
      </c>
      <c r="D49" s="4"/>
      <c r="E49" s="24">
        <v>52931</v>
      </c>
      <c r="F49" s="24">
        <f>G49+H49</f>
        <v>117747</v>
      </c>
      <c r="G49" s="24">
        <v>56958</v>
      </c>
      <c r="H49" s="24">
        <v>60789</v>
      </c>
      <c r="I49" s="6">
        <f>IF(F49 &gt; 0,F49/$F$6 * 100,"-")</f>
        <v>223.49669728949965</v>
      </c>
      <c r="J49" s="6">
        <f>IF(F49&gt;0,F49/E49,"-")</f>
        <v>2.2245376055619581</v>
      </c>
      <c r="K49" s="6">
        <f>F49/188.59</f>
        <v>624.35441964048994</v>
      </c>
    </row>
    <row r="50" spans="2:11" ht="12.75" customHeight="1">
      <c r="B50" s="1"/>
      <c r="C50" s="1">
        <v>24</v>
      </c>
      <c r="D50" s="4"/>
      <c r="E50" s="24">
        <v>53730</v>
      </c>
      <c r="F50" s="24">
        <v>118258</v>
      </c>
      <c r="G50" s="24">
        <v>57037</v>
      </c>
      <c r="H50" s="24">
        <v>61221</v>
      </c>
      <c r="I50" s="6">
        <v>224.46663123528964</v>
      </c>
      <c r="J50" s="6">
        <v>2.2009678019728272</v>
      </c>
      <c r="K50" s="6">
        <v>627.0640012726019</v>
      </c>
    </row>
    <row r="51" spans="2:11" ht="12.75" customHeight="1">
      <c r="B51" s="1"/>
      <c r="C51" s="1">
        <v>25</v>
      </c>
      <c r="D51" s="4"/>
      <c r="E51" s="24">
        <v>54076</v>
      </c>
      <c r="F51" s="24">
        <f>G51+H51</f>
        <v>118075</v>
      </c>
      <c r="G51" s="24">
        <v>57057</v>
      </c>
      <c r="H51" s="24">
        <v>61018</v>
      </c>
      <c r="I51" s="6">
        <f>IF(F51 &gt; 0,F51/$F$6 * 100,"-")</f>
        <v>224.11927719990891</v>
      </c>
      <c r="J51" s="6">
        <f>IF(F51&gt;0,F51/E51,"-")</f>
        <v>2.1835009985945706</v>
      </c>
      <c r="K51" s="6">
        <f>F51/188.59</f>
        <v>626.09364229280447</v>
      </c>
    </row>
    <row r="52" spans="2:11" ht="12.75" customHeight="1">
      <c r="B52" s="1"/>
      <c r="C52" s="1">
        <v>26</v>
      </c>
      <c r="D52" s="4"/>
      <c r="E52" s="24">
        <v>54934</v>
      </c>
      <c r="F52" s="24">
        <v>118391</v>
      </c>
      <c r="G52" s="24">
        <v>57369</v>
      </c>
      <c r="H52" s="24">
        <v>61022</v>
      </c>
      <c r="I52" s="6">
        <v>224.7</v>
      </c>
      <c r="J52" s="6">
        <v>2.2000000000000002</v>
      </c>
      <c r="K52" s="6">
        <v>627.79999999999995</v>
      </c>
    </row>
    <row r="53" spans="2:11" ht="12.75" customHeight="1">
      <c r="B53" s="1"/>
      <c r="C53" s="1"/>
      <c r="D53" s="4"/>
      <c r="E53" s="24"/>
      <c r="F53" s="24"/>
      <c r="G53" s="24"/>
      <c r="H53" s="24"/>
      <c r="I53" s="6"/>
      <c r="J53" s="6"/>
      <c r="K53" s="6"/>
    </row>
    <row r="54" spans="2:11" s="7" customFormat="1" ht="12.75" customHeight="1">
      <c r="B54" s="69"/>
      <c r="C54" s="1">
        <v>27</v>
      </c>
      <c r="D54" s="4"/>
      <c r="E54" s="24">
        <v>55020</v>
      </c>
      <c r="F54" s="24">
        <f>G54+H54</f>
        <v>117893</v>
      </c>
      <c r="G54" s="24">
        <v>56993</v>
      </c>
      <c r="H54" s="24">
        <v>60900</v>
      </c>
      <c r="I54" s="6">
        <f>IF(F54 &gt; 0,F54/$F$6 * 100,"-")</f>
        <v>223.77382127401106</v>
      </c>
      <c r="J54" s="6">
        <f>IF(F54&gt;0,F54/E54,"-")</f>
        <v>2.1427299163940385</v>
      </c>
      <c r="K54" s="6">
        <f>F54/188.59</f>
        <v>625.12858582109334</v>
      </c>
    </row>
    <row r="55" spans="2:11" ht="12.75" customHeight="1">
      <c r="B55" s="69"/>
      <c r="C55" s="1">
        <v>28</v>
      </c>
      <c r="D55" s="4"/>
      <c r="E55" s="24">
        <v>55270</v>
      </c>
      <c r="F55" s="24">
        <f>G55+H55</f>
        <v>117387</v>
      </c>
      <c r="G55" s="24">
        <v>56767</v>
      </c>
      <c r="H55" s="24">
        <v>60620</v>
      </c>
      <c r="I55" s="6">
        <f>IF(F55 &gt; 0,F55/$F$6 * 100,"-")</f>
        <v>222.81337787563587</v>
      </c>
      <c r="J55" s="6">
        <f>IF(F55&gt;0,F55/E55,"-")</f>
        <v>2.1238827573728969</v>
      </c>
      <c r="K55" s="6">
        <f>F55/189.37</f>
        <v>619.88171304852926</v>
      </c>
    </row>
    <row r="56" spans="2:11" ht="12.75" customHeight="1">
      <c r="B56" s="69"/>
      <c r="C56" s="1">
        <v>29</v>
      </c>
      <c r="D56" s="4"/>
      <c r="E56" s="24">
        <v>55468</v>
      </c>
      <c r="F56" s="24">
        <f>G56+H56</f>
        <v>116848</v>
      </c>
      <c r="G56" s="24">
        <v>56500</v>
      </c>
      <c r="H56" s="24">
        <v>60348</v>
      </c>
      <c r="I56" s="6">
        <f>IF(F56 &gt; 0,F56/$F$6 * 100,"-")</f>
        <v>221.79029686432315</v>
      </c>
      <c r="J56" s="6">
        <f>IF(F56&gt;0,F56/E56,"-")</f>
        <v>2.1065839763467222</v>
      </c>
      <c r="K56" s="6">
        <f>F56/189.37</f>
        <v>617.03543327876639</v>
      </c>
    </row>
    <row r="57" spans="2:11" ht="12.75" customHeight="1">
      <c r="B57" s="69"/>
      <c r="C57" s="1">
        <v>30</v>
      </c>
      <c r="D57" s="4"/>
      <c r="E57" s="24">
        <v>55875</v>
      </c>
      <c r="F57" s="24">
        <f>G57+H57</f>
        <v>116571</v>
      </c>
      <c r="G57" s="24">
        <v>56365</v>
      </c>
      <c r="H57" s="24">
        <v>60206</v>
      </c>
      <c r="I57" s="6">
        <f>IF(F57 &gt; 0,F57/$F$6 * 100,"-")</f>
        <v>221.26452053754463</v>
      </c>
      <c r="J57" s="6">
        <f>IF(F57&gt;0,F57/E57,"-")</f>
        <v>2.0862818791946309</v>
      </c>
      <c r="K57" s="6">
        <f>F57/189.37</f>
        <v>615.57268838781215</v>
      </c>
    </row>
    <row r="58" spans="2:11" s="7" customFormat="1" ht="12.75" customHeight="1">
      <c r="B58" s="69"/>
      <c r="C58" s="2"/>
      <c r="D58" s="4"/>
      <c r="E58" s="2"/>
      <c r="F58" s="2"/>
      <c r="G58" s="2"/>
      <c r="H58" s="2"/>
      <c r="I58" s="6"/>
      <c r="J58" s="6"/>
      <c r="K58" s="6"/>
    </row>
    <row r="59" spans="2:11" s="7" customFormat="1" ht="12.75" customHeight="1">
      <c r="B59" s="216" t="s">
        <v>560</v>
      </c>
      <c r="C59" s="216" t="s">
        <v>562</v>
      </c>
      <c r="D59" s="4"/>
      <c r="E59" s="24">
        <v>56265</v>
      </c>
      <c r="F59" s="24">
        <v>116203</v>
      </c>
      <c r="G59" s="24">
        <v>56319</v>
      </c>
      <c r="H59" s="24">
        <v>59884</v>
      </c>
      <c r="I59" s="6">
        <f>IF(F59 &gt; 0,F59/$F$6 * 100,"-")</f>
        <v>220.56601624781717</v>
      </c>
      <c r="J59" s="6">
        <f>IF(F59&gt;0,F59/E59,"-")</f>
        <v>2.0652803696791966</v>
      </c>
      <c r="K59" s="6">
        <f>F59/189.37</f>
        <v>613.6294027565084</v>
      </c>
    </row>
    <row r="60" spans="2:11" s="7" customFormat="1" ht="12.75" customHeight="1">
      <c r="B60" s="216"/>
      <c r="C60" s="216">
        <v>2</v>
      </c>
      <c r="D60" s="4"/>
      <c r="E60" s="24">
        <v>56409</v>
      </c>
      <c r="F60" s="24">
        <v>115603</v>
      </c>
      <c r="G60" s="24">
        <v>55980</v>
      </c>
      <c r="H60" s="24">
        <v>59623</v>
      </c>
      <c r="I60" s="6">
        <f>IF(F60 &gt; 0,F60/$F$6 * 100,"-")</f>
        <v>219.42715055804422</v>
      </c>
      <c r="J60" s="6">
        <f>IF(F60&gt;0,F60/E60,"-")</f>
        <v>2.0493715541846158</v>
      </c>
      <c r="K60" s="6">
        <f>F60/189.37</f>
        <v>610.461002270687</v>
      </c>
    </row>
    <row r="61" spans="2:11" s="7" customFormat="1" ht="12.75" customHeight="1">
      <c r="B61" s="216"/>
      <c r="C61" s="216">
        <v>3</v>
      </c>
      <c r="D61" s="4"/>
      <c r="E61" s="24">
        <v>56118</v>
      </c>
      <c r="F61" s="24">
        <v>114560</v>
      </c>
      <c r="G61" s="24">
        <v>55542</v>
      </c>
      <c r="H61" s="24">
        <v>59018</v>
      </c>
      <c r="I61" s="6">
        <f>IF(F61 &gt; 0,F61/$F$6 * 100,"-")</f>
        <v>217.44742236732213</v>
      </c>
      <c r="J61" s="6">
        <f>IF(F61&gt;0,F61/E61,"-")</f>
        <v>2.0414127374460955</v>
      </c>
      <c r="K61" s="6">
        <f>F61/189.37</f>
        <v>604.95326609283416</v>
      </c>
    </row>
    <row r="62" spans="2:11" ht="12.75" customHeight="1">
      <c r="B62" s="216"/>
      <c r="C62" s="104">
        <v>4</v>
      </c>
      <c r="D62" s="4"/>
      <c r="E62" s="297">
        <v>56183</v>
      </c>
      <c r="F62" s="297">
        <v>113816</v>
      </c>
      <c r="G62" s="297">
        <v>55249</v>
      </c>
      <c r="H62" s="297">
        <v>58567</v>
      </c>
      <c r="I62" s="48">
        <f>IF(F62 &gt; 0,F62/$F$6 * 100,"-")</f>
        <v>216.03522891200365</v>
      </c>
      <c r="J62" s="48">
        <f>IF(F62&gt;0,F62/E62,"-")</f>
        <v>2.0258085185910328</v>
      </c>
      <c r="K62" s="48">
        <f>F62/189.37</f>
        <v>601.02444949041558</v>
      </c>
    </row>
    <row r="63" spans="2:11" ht="6.75" customHeight="1" thickBot="1">
      <c r="D63" s="105"/>
      <c r="E63" s="64"/>
      <c r="F63" s="64"/>
      <c r="G63" s="64"/>
      <c r="H63" s="64"/>
      <c r="I63" s="64"/>
      <c r="J63" s="48"/>
      <c r="K63" s="64"/>
    </row>
    <row r="64" spans="2:11" ht="13.5" customHeight="1">
      <c r="B64" s="9" t="s">
        <v>10</v>
      </c>
      <c r="C64" s="9"/>
      <c r="D64" s="9"/>
      <c r="E64" s="9"/>
      <c r="F64" s="9"/>
      <c r="G64" s="9"/>
      <c r="H64" s="9"/>
      <c r="I64" s="9"/>
      <c r="J64" s="9"/>
      <c r="K64" s="9"/>
    </row>
  </sheetData>
  <mergeCells count="6">
    <mergeCell ref="J3:K3"/>
    <mergeCell ref="F2:I2"/>
    <mergeCell ref="B4:D5"/>
    <mergeCell ref="E4:E5"/>
    <mergeCell ref="F4:I4"/>
    <mergeCell ref="J4:J5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2:N48"/>
  <sheetViews>
    <sheetView showGridLines="0" tabSelected="1" view="pageBreakPreview" zoomScaleNormal="100" workbookViewId="0">
      <selection activeCell="G50" sqref="G50"/>
    </sheetView>
  </sheetViews>
  <sheetFormatPr defaultRowHeight="13.5" customHeight="1"/>
  <cols>
    <col min="1" max="1" width="5" style="2" customWidth="1"/>
    <col min="2" max="2" width="0.375" style="2" customWidth="1"/>
    <col min="3" max="3" width="1.75" style="2" customWidth="1"/>
    <col min="4" max="4" width="7.5" style="2" customWidth="1"/>
    <col min="5" max="5" width="0.5" style="2" customWidth="1"/>
    <col min="6" max="6" width="8.875" style="2" customWidth="1"/>
    <col min="7" max="7" width="9.625" style="2" customWidth="1"/>
    <col min="8" max="10" width="8.875" style="2" customWidth="1"/>
    <col min="11" max="11" width="9.625" style="2" customWidth="1"/>
    <col min="12" max="13" width="8.875" style="2" customWidth="1"/>
    <col min="14" max="17" width="9" style="2"/>
    <col min="18" max="18" width="3.5" style="2" customWidth="1"/>
    <col min="19" max="16384" width="9" style="2"/>
  </cols>
  <sheetData>
    <row r="2" spans="2:14" s="7" customFormat="1" ht="18" customHeight="1">
      <c r="G2" s="228" t="s">
        <v>583</v>
      </c>
      <c r="H2" s="219"/>
      <c r="I2" s="219"/>
      <c r="J2" s="219"/>
      <c r="K2" s="219"/>
    </row>
    <row r="3" spans="2:14" ht="18" customHeight="1" thickBot="1">
      <c r="L3" s="229" t="s">
        <v>27</v>
      </c>
      <c r="M3" s="229"/>
    </row>
    <row r="4" spans="2:14" ht="18" customHeight="1">
      <c r="B4" s="191"/>
      <c r="C4" s="220" t="s">
        <v>42</v>
      </c>
      <c r="D4" s="220"/>
      <c r="E4" s="191"/>
      <c r="F4" s="224" t="s">
        <v>574</v>
      </c>
      <c r="G4" s="225"/>
      <c r="H4" s="225"/>
      <c r="I4" s="225"/>
      <c r="J4" s="224" t="s">
        <v>569</v>
      </c>
      <c r="K4" s="225"/>
      <c r="L4" s="225"/>
      <c r="M4" s="225"/>
    </row>
    <row r="5" spans="2:14" ht="18" customHeight="1">
      <c r="B5" s="192"/>
      <c r="C5" s="221"/>
      <c r="D5" s="221"/>
      <c r="E5" s="192"/>
      <c r="F5" s="106" t="s">
        <v>29</v>
      </c>
      <c r="G5" s="25" t="s">
        <v>30</v>
      </c>
      <c r="H5" s="25" t="s">
        <v>34</v>
      </c>
      <c r="I5" s="25" t="s">
        <v>35</v>
      </c>
      <c r="J5" s="106" t="s">
        <v>29</v>
      </c>
      <c r="K5" s="25" t="s">
        <v>30</v>
      </c>
      <c r="L5" s="25" t="s">
        <v>34</v>
      </c>
      <c r="M5" s="25" t="s">
        <v>35</v>
      </c>
      <c r="N5" s="1"/>
    </row>
    <row r="6" spans="2:14" s="109" customFormat="1" ht="18" customHeight="1">
      <c r="B6" s="196"/>
      <c r="C6" s="233" t="s">
        <v>43</v>
      </c>
      <c r="D6" s="234"/>
      <c r="E6" s="196"/>
      <c r="F6" s="107">
        <v>56265</v>
      </c>
      <c r="G6" s="108">
        <v>116203</v>
      </c>
      <c r="H6" s="108">
        <v>56319</v>
      </c>
      <c r="I6" s="108">
        <v>59884</v>
      </c>
      <c r="J6" s="107">
        <v>56409</v>
      </c>
      <c r="K6" s="108">
        <v>115603</v>
      </c>
      <c r="L6" s="108">
        <v>55980</v>
      </c>
      <c r="M6" s="108">
        <v>59623</v>
      </c>
    </row>
    <row r="7" spans="2:14" ht="6.95" customHeight="1">
      <c r="B7" s="1"/>
      <c r="C7" s="1"/>
      <c r="D7" s="1"/>
      <c r="E7" s="1"/>
      <c r="F7" s="32"/>
      <c r="G7" s="24"/>
      <c r="H7" s="24"/>
      <c r="I7" s="24"/>
      <c r="J7" s="32"/>
      <c r="K7" s="24"/>
      <c r="L7" s="24"/>
      <c r="M7" s="24"/>
    </row>
    <row r="8" spans="2:14" ht="16.5" customHeight="1">
      <c r="B8" s="210"/>
      <c r="C8" s="1"/>
      <c r="D8" s="210" t="s">
        <v>44</v>
      </c>
      <c r="E8" s="210"/>
      <c r="F8" s="32">
        <v>7622</v>
      </c>
      <c r="G8" s="24">
        <v>16030</v>
      </c>
      <c r="H8" s="24">
        <v>7654</v>
      </c>
      <c r="I8" s="24">
        <v>8376</v>
      </c>
      <c r="J8" s="32">
        <v>7681</v>
      </c>
      <c r="K8" s="24">
        <v>15954</v>
      </c>
      <c r="L8" s="24">
        <v>7609</v>
      </c>
      <c r="M8" s="24">
        <v>8345</v>
      </c>
    </row>
    <row r="9" spans="2:14" ht="16.5" customHeight="1">
      <c r="B9" s="210"/>
      <c r="C9" s="1"/>
      <c r="D9" s="210" t="s">
        <v>11</v>
      </c>
      <c r="E9" s="210"/>
      <c r="F9" s="32">
        <v>5487</v>
      </c>
      <c r="G9" s="24">
        <v>11106</v>
      </c>
      <c r="H9" s="24">
        <v>5240</v>
      </c>
      <c r="I9" s="24">
        <v>5866</v>
      </c>
      <c r="J9" s="32">
        <v>5540</v>
      </c>
      <c r="K9" s="24">
        <v>11160</v>
      </c>
      <c r="L9" s="24">
        <v>5249</v>
      </c>
      <c r="M9" s="24">
        <v>5911</v>
      </c>
    </row>
    <row r="10" spans="2:14" ht="16.5" customHeight="1">
      <c r="B10" s="210"/>
      <c r="C10" s="1"/>
      <c r="D10" s="210" t="s">
        <v>12</v>
      </c>
      <c r="E10" s="210"/>
      <c r="F10" s="32">
        <v>4615</v>
      </c>
      <c r="G10" s="24">
        <v>9124</v>
      </c>
      <c r="H10" s="24">
        <v>4441</v>
      </c>
      <c r="I10" s="24">
        <v>4683</v>
      </c>
      <c r="J10" s="32">
        <v>4597</v>
      </c>
      <c r="K10" s="24">
        <v>9074</v>
      </c>
      <c r="L10" s="24">
        <v>4393</v>
      </c>
      <c r="M10" s="24">
        <v>4681</v>
      </c>
    </row>
    <row r="11" spans="2:14" ht="16.5" customHeight="1">
      <c r="B11" s="210"/>
      <c r="C11" s="1"/>
      <c r="D11" s="210" t="s">
        <v>13</v>
      </c>
      <c r="E11" s="210"/>
      <c r="F11" s="32">
        <v>2711</v>
      </c>
      <c r="G11" s="24">
        <v>5375</v>
      </c>
      <c r="H11" s="24">
        <v>2548</v>
      </c>
      <c r="I11" s="24">
        <v>2827</v>
      </c>
      <c r="J11" s="32">
        <v>2722</v>
      </c>
      <c r="K11" s="24">
        <v>5369</v>
      </c>
      <c r="L11" s="24">
        <v>2564</v>
      </c>
      <c r="M11" s="24">
        <v>2805</v>
      </c>
    </row>
    <row r="12" spans="2:14" ht="16.5" customHeight="1">
      <c r="B12" s="210"/>
      <c r="C12" s="1"/>
      <c r="D12" s="210" t="s">
        <v>14</v>
      </c>
      <c r="E12" s="210"/>
      <c r="F12" s="32">
        <v>4402</v>
      </c>
      <c r="G12" s="24">
        <v>9176</v>
      </c>
      <c r="H12" s="24">
        <v>4369</v>
      </c>
      <c r="I12" s="24">
        <v>4807</v>
      </c>
      <c r="J12" s="32">
        <v>4383</v>
      </c>
      <c r="K12" s="24">
        <v>9057</v>
      </c>
      <c r="L12" s="24">
        <v>4289</v>
      </c>
      <c r="M12" s="24">
        <v>4768</v>
      </c>
    </row>
    <row r="13" spans="2:14" ht="16.5" customHeight="1">
      <c r="B13" s="210"/>
      <c r="C13" s="1"/>
      <c r="D13" s="210" t="s">
        <v>15</v>
      </c>
      <c r="E13" s="210"/>
      <c r="F13" s="32">
        <v>4366</v>
      </c>
      <c r="G13" s="24">
        <v>9068</v>
      </c>
      <c r="H13" s="24">
        <v>4471</v>
      </c>
      <c r="I13" s="24">
        <v>4597</v>
      </c>
      <c r="J13" s="32">
        <v>4342</v>
      </c>
      <c r="K13" s="24">
        <v>8942</v>
      </c>
      <c r="L13" s="24">
        <v>4420</v>
      </c>
      <c r="M13" s="24">
        <v>4522</v>
      </c>
    </row>
    <row r="14" spans="2:14" ht="16.5" customHeight="1">
      <c r="B14" s="210"/>
      <c r="C14" s="1"/>
      <c r="D14" s="210" t="s">
        <v>16</v>
      </c>
      <c r="E14" s="210"/>
      <c r="F14" s="32">
        <v>68</v>
      </c>
      <c r="G14" s="24">
        <v>91</v>
      </c>
      <c r="H14" s="24">
        <v>41</v>
      </c>
      <c r="I14" s="24">
        <v>50</v>
      </c>
      <c r="J14" s="32">
        <v>62</v>
      </c>
      <c r="K14" s="24">
        <v>85</v>
      </c>
      <c r="L14" s="24">
        <v>38</v>
      </c>
      <c r="M14" s="24">
        <v>47</v>
      </c>
    </row>
    <row r="15" spans="2:14" ht="16.5" customHeight="1">
      <c r="B15" s="210"/>
      <c r="C15" s="1"/>
      <c r="D15" s="210" t="s">
        <v>17</v>
      </c>
      <c r="E15" s="210"/>
      <c r="F15" s="32">
        <v>681</v>
      </c>
      <c r="G15" s="24">
        <v>1218</v>
      </c>
      <c r="H15" s="24">
        <v>585</v>
      </c>
      <c r="I15" s="24">
        <v>633</v>
      </c>
      <c r="J15" s="32">
        <v>661</v>
      </c>
      <c r="K15" s="24">
        <v>1157</v>
      </c>
      <c r="L15" s="24">
        <v>553</v>
      </c>
      <c r="M15" s="24">
        <v>604</v>
      </c>
    </row>
    <row r="16" spans="2:14" ht="16.5" customHeight="1">
      <c r="B16" s="210"/>
      <c r="C16" s="1"/>
      <c r="D16" s="210" t="s">
        <v>18</v>
      </c>
      <c r="E16" s="210"/>
      <c r="F16" s="32">
        <v>6268</v>
      </c>
      <c r="G16" s="24">
        <v>12557</v>
      </c>
      <c r="H16" s="24">
        <v>6416</v>
      </c>
      <c r="I16" s="24">
        <v>6141</v>
      </c>
      <c r="J16" s="32">
        <v>6316</v>
      </c>
      <c r="K16" s="24">
        <v>12602</v>
      </c>
      <c r="L16" s="24">
        <v>6435</v>
      </c>
      <c r="M16" s="24">
        <v>6167</v>
      </c>
    </row>
    <row r="17" spans="2:14" ht="16.5" customHeight="1">
      <c r="B17" s="210"/>
      <c r="C17" s="1"/>
      <c r="D17" s="210" t="s">
        <v>19</v>
      </c>
      <c r="E17" s="210"/>
      <c r="F17" s="32">
        <v>6936</v>
      </c>
      <c r="G17" s="24">
        <v>15044</v>
      </c>
      <c r="H17" s="24">
        <v>7468</v>
      </c>
      <c r="I17" s="24">
        <v>7576</v>
      </c>
      <c r="J17" s="32">
        <v>7000</v>
      </c>
      <c r="K17" s="24">
        <v>15017</v>
      </c>
      <c r="L17" s="24">
        <v>7455</v>
      </c>
      <c r="M17" s="24">
        <v>7562</v>
      </c>
    </row>
    <row r="18" spans="2:14" ht="16.5" customHeight="1">
      <c r="B18" s="210"/>
      <c r="C18" s="1"/>
      <c r="D18" s="210" t="s">
        <v>20</v>
      </c>
      <c r="E18" s="210"/>
      <c r="F18" s="32">
        <v>1826</v>
      </c>
      <c r="G18" s="24">
        <v>3494</v>
      </c>
      <c r="H18" s="24">
        <v>1775</v>
      </c>
      <c r="I18" s="24">
        <v>1719</v>
      </c>
      <c r="J18" s="32">
        <v>1820</v>
      </c>
      <c r="K18" s="24">
        <v>3447</v>
      </c>
      <c r="L18" s="24">
        <v>1748</v>
      </c>
      <c r="M18" s="24">
        <v>1699</v>
      </c>
    </row>
    <row r="19" spans="2:14" ht="16.5" customHeight="1">
      <c r="B19" s="210"/>
      <c r="C19" s="1"/>
      <c r="D19" s="210" t="s">
        <v>21</v>
      </c>
      <c r="E19" s="210"/>
      <c r="F19" s="32">
        <v>3805</v>
      </c>
      <c r="G19" s="24">
        <v>8461</v>
      </c>
      <c r="H19" s="24">
        <v>3968</v>
      </c>
      <c r="I19" s="24">
        <v>4493</v>
      </c>
      <c r="J19" s="32">
        <v>3860</v>
      </c>
      <c r="K19" s="24">
        <v>8568</v>
      </c>
      <c r="L19" s="24">
        <v>4025</v>
      </c>
      <c r="M19" s="24">
        <v>4543</v>
      </c>
    </row>
    <row r="20" spans="2:14" ht="16.5" customHeight="1">
      <c r="B20" s="210"/>
      <c r="C20" s="1"/>
      <c r="D20" s="210" t="s">
        <v>543</v>
      </c>
      <c r="E20" s="210"/>
      <c r="F20" s="32">
        <v>2460</v>
      </c>
      <c r="G20" s="24">
        <v>5456</v>
      </c>
      <c r="H20" s="24">
        <v>2643</v>
      </c>
      <c r="I20" s="24">
        <v>2813</v>
      </c>
      <c r="J20" s="32">
        <v>2456</v>
      </c>
      <c r="K20" s="24">
        <v>5380</v>
      </c>
      <c r="L20" s="24">
        <v>2602</v>
      </c>
      <c r="M20" s="24">
        <v>2778</v>
      </c>
    </row>
    <row r="21" spans="2:14" ht="16.5" customHeight="1">
      <c r="B21" s="210"/>
      <c r="C21" s="1"/>
      <c r="D21" s="210" t="s">
        <v>22</v>
      </c>
      <c r="E21" s="210"/>
      <c r="F21" s="32">
        <v>1015</v>
      </c>
      <c r="G21" s="24">
        <v>1926</v>
      </c>
      <c r="H21" s="24">
        <v>882</v>
      </c>
      <c r="I21" s="24">
        <v>1044</v>
      </c>
      <c r="J21" s="32">
        <v>1007</v>
      </c>
      <c r="K21" s="24">
        <v>1890</v>
      </c>
      <c r="L21" s="24">
        <v>861</v>
      </c>
      <c r="M21" s="24">
        <v>1029</v>
      </c>
    </row>
    <row r="22" spans="2:14" ht="16.5" customHeight="1">
      <c r="B22" s="210"/>
      <c r="C22" s="1"/>
      <c r="D22" s="210" t="s">
        <v>23</v>
      </c>
      <c r="E22" s="210"/>
      <c r="F22" s="32">
        <v>1554</v>
      </c>
      <c r="G22" s="24">
        <v>3215</v>
      </c>
      <c r="H22" s="24">
        <v>1552</v>
      </c>
      <c r="I22" s="24">
        <v>1663</v>
      </c>
      <c r="J22" s="32">
        <v>1540</v>
      </c>
      <c r="K22" s="24">
        <v>3128</v>
      </c>
      <c r="L22" s="24">
        <v>1513</v>
      </c>
      <c r="M22" s="24">
        <v>1615</v>
      </c>
    </row>
    <row r="23" spans="2:14" ht="16.5" customHeight="1" thickBot="1">
      <c r="B23" s="110"/>
      <c r="C23" s="206"/>
      <c r="D23" s="110" t="s">
        <v>24</v>
      </c>
      <c r="E23" s="110"/>
      <c r="F23" s="33">
        <v>2449</v>
      </c>
      <c r="G23" s="34">
        <v>4862</v>
      </c>
      <c r="H23" s="34">
        <v>2266</v>
      </c>
      <c r="I23" s="34">
        <v>2596</v>
      </c>
      <c r="J23" s="33">
        <v>2422</v>
      </c>
      <c r="K23" s="34">
        <v>4773</v>
      </c>
      <c r="L23" s="34">
        <v>2226</v>
      </c>
      <c r="M23" s="34">
        <v>2547</v>
      </c>
    </row>
    <row r="24" spans="2:14" ht="18" customHeight="1">
      <c r="J24" s="24"/>
      <c r="K24" s="24"/>
      <c r="L24" s="24"/>
      <c r="M24" s="24"/>
    </row>
    <row r="25" spans="2:14" ht="18" customHeight="1" thickBot="1">
      <c r="B25" s="214"/>
      <c r="C25" s="232" t="s">
        <v>45</v>
      </c>
      <c r="D25" s="232"/>
      <c r="E25" s="214"/>
    </row>
    <row r="26" spans="2:14" ht="20.100000000000001" customHeight="1">
      <c r="B26" s="191"/>
      <c r="C26" s="220" t="s">
        <v>42</v>
      </c>
      <c r="D26" s="220"/>
      <c r="E26" s="191"/>
      <c r="F26" s="224" t="s">
        <v>575</v>
      </c>
      <c r="G26" s="225"/>
      <c r="H26" s="225"/>
      <c r="I26" s="225"/>
      <c r="J26" s="230" t="s">
        <v>588</v>
      </c>
      <c r="K26" s="231"/>
      <c r="L26" s="231"/>
      <c r="M26" s="231"/>
    </row>
    <row r="27" spans="2:14" ht="20.100000000000001" customHeight="1">
      <c r="B27" s="192"/>
      <c r="C27" s="221"/>
      <c r="D27" s="221"/>
      <c r="E27" s="192"/>
      <c r="F27" s="106" t="s">
        <v>29</v>
      </c>
      <c r="G27" s="25" t="s">
        <v>30</v>
      </c>
      <c r="H27" s="25" t="s">
        <v>34</v>
      </c>
      <c r="I27" s="25" t="s">
        <v>35</v>
      </c>
      <c r="J27" s="106" t="s">
        <v>29</v>
      </c>
      <c r="K27" s="25" t="s">
        <v>30</v>
      </c>
      <c r="L27" s="25" t="s">
        <v>34</v>
      </c>
      <c r="M27" s="25" t="s">
        <v>35</v>
      </c>
      <c r="N27" s="1"/>
    </row>
    <row r="28" spans="2:14" s="109" customFormat="1" ht="20.100000000000001" customHeight="1">
      <c r="B28" s="111"/>
      <c r="C28" s="112" t="s">
        <v>421</v>
      </c>
      <c r="D28" s="113"/>
      <c r="E28" s="114"/>
      <c r="F28" s="107">
        <v>56118</v>
      </c>
      <c r="G28" s="108">
        <v>114560</v>
      </c>
      <c r="H28" s="108">
        <v>55542</v>
      </c>
      <c r="I28" s="108">
        <v>59018</v>
      </c>
      <c r="J28" s="160">
        <f t="shared" ref="J28:M28" si="0">SUM(J30:J45)</f>
        <v>56183</v>
      </c>
      <c r="K28" s="161">
        <f t="shared" si="0"/>
        <v>113816</v>
      </c>
      <c r="L28" s="161">
        <f t="shared" si="0"/>
        <v>55249</v>
      </c>
      <c r="M28" s="161">
        <f t="shared" si="0"/>
        <v>58567</v>
      </c>
    </row>
    <row r="29" spans="2:14" ht="6.95" customHeight="1">
      <c r="B29" s="1"/>
      <c r="C29" s="1"/>
      <c r="D29" s="1"/>
      <c r="E29" s="4"/>
      <c r="F29" s="32"/>
      <c r="G29" s="24"/>
      <c r="H29" s="24"/>
      <c r="I29" s="24"/>
      <c r="J29" s="32"/>
      <c r="K29" s="24"/>
      <c r="L29" s="24"/>
      <c r="M29" s="24"/>
    </row>
    <row r="30" spans="2:14" ht="16.5" customHeight="1">
      <c r="B30" s="210"/>
      <c r="C30" s="1"/>
      <c r="D30" s="210" t="s">
        <v>44</v>
      </c>
      <c r="E30" s="8"/>
      <c r="F30" s="32">
        <v>7666</v>
      </c>
      <c r="G30" s="24">
        <v>15857</v>
      </c>
      <c r="H30" s="24">
        <v>7573</v>
      </c>
      <c r="I30" s="164">
        <v>8284</v>
      </c>
      <c r="J30" s="328">
        <v>7626</v>
      </c>
      <c r="K30" s="328">
        <v>15677</v>
      </c>
      <c r="L30" s="328">
        <v>7499</v>
      </c>
      <c r="M30" s="328">
        <v>8178</v>
      </c>
    </row>
    <row r="31" spans="2:14" ht="16.5" customHeight="1">
      <c r="B31" s="210"/>
      <c r="C31" s="1"/>
      <c r="D31" s="210" t="s">
        <v>11</v>
      </c>
      <c r="E31" s="8"/>
      <c r="F31" s="32">
        <v>5560</v>
      </c>
      <c r="G31" s="24">
        <v>11111</v>
      </c>
      <c r="H31" s="24">
        <v>5233</v>
      </c>
      <c r="I31" s="164">
        <v>5878</v>
      </c>
      <c r="J31" s="328">
        <v>5547</v>
      </c>
      <c r="K31" s="328">
        <v>11061</v>
      </c>
      <c r="L31" s="328">
        <v>5226</v>
      </c>
      <c r="M31" s="328">
        <v>5835</v>
      </c>
    </row>
    <row r="32" spans="2:14" ht="16.5" customHeight="1">
      <c r="B32" s="210"/>
      <c r="C32" s="1"/>
      <c r="D32" s="210" t="s">
        <v>12</v>
      </c>
      <c r="E32" s="8"/>
      <c r="F32" s="32">
        <v>4594</v>
      </c>
      <c r="G32" s="24">
        <v>9035</v>
      </c>
      <c r="H32" s="24">
        <v>4395</v>
      </c>
      <c r="I32" s="164">
        <v>4640</v>
      </c>
      <c r="J32" s="328">
        <v>4604</v>
      </c>
      <c r="K32" s="328">
        <v>9026</v>
      </c>
      <c r="L32" s="328">
        <v>4396</v>
      </c>
      <c r="M32" s="328">
        <v>4630</v>
      </c>
    </row>
    <row r="33" spans="2:13" ht="16.5" customHeight="1">
      <c r="B33" s="210"/>
      <c r="C33" s="1"/>
      <c r="D33" s="210" t="s">
        <v>13</v>
      </c>
      <c r="E33" s="8"/>
      <c r="F33" s="32">
        <v>2748</v>
      </c>
      <c r="G33" s="24">
        <v>5397</v>
      </c>
      <c r="H33" s="24">
        <v>2596</v>
      </c>
      <c r="I33" s="164">
        <v>2801</v>
      </c>
      <c r="J33" s="328">
        <v>2775</v>
      </c>
      <c r="K33" s="328">
        <v>5435</v>
      </c>
      <c r="L33" s="328">
        <v>2625</v>
      </c>
      <c r="M33" s="328">
        <v>2810</v>
      </c>
    </row>
    <row r="34" spans="2:13" ht="16.5" customHeight="1">
      <c r="B34" s="210"/>
      <c r="C34" s="1"/>
      <c r="D34" s="210" t="s">
        <v>14</v>
      </c>
      <c r="E34" s="8"/>
      <c r="F34" s="32">
        <v>4373</v>
      </c>
      <c r="G34" s="24">
        <v>9006</v>
      </c>
      <c r="H34" s="24">
        <v>4284</v>
      </c>
      <c r="I34" s="164">
        <v>4722</v>
      </c>
      <c r="J34" s="328">
        <v>4395</v>
      </c>
      <c r="K34" s="328">
        <v>8939</v>
      </c>
      <c r="L34" s="328">
        <v>4262</v>
      </c>
      <c r="M34" s="328">
        <v>4677</v>
      </c>
    </row>
    <row r="35" spans="2:13" ht="16.5" customHeight="1">
      <c r="B35" s="210"/>
      <c r="C35" s="1"/>
      <c r="D35" s="210" t="s">
        <v>15</v>
      </c>
      <c r="E35" s="8"/>
      <c r="F35" s="32">
        <v>4364</v>
      </c>
      <c r="G35" s="24">
        <v>8934</v>
      </c>
      <c r="H35" s="24">
        <v>4428</v>
      </c>
      <c r="I35" s="164">
        <v>4506</v>
      </c>
      <c r="J35" s="328">
        <v>4402</v>
      </c>
      <c r="K35" s="328">
        <v>8926</v>
      </c>
      <c r="L35" s="328">
        <v>4433</v>
      </c>
      <c r="M35" s="328">
        <v>4493</v>
      </c>
    </row>
    <row r="36" spans="2:13" ht="16.5" customHeight="1">
      <c r="B36" s="210"/>
      <c r="C36" s="1"/>
      <c r="D36" s="210" t="s">
        <v>16</v>
      </c>
      <c r="E36" s="8"/>
      <c r="F36" s="32">
        <v>59</v>
      </c>
      <c r="G36" s="24">
        <v>82</v>
      </c>
      <c r="H36" s="24">
        <v>37</v>
      </c>
      <c r="I36" s="164">
        <v>45</v>
      </c>
      <c r="J36" s="328">
        <v>52</v>
      </c>
      <c r="K36" s="328">
        <v>73</v>
      </c>
      <c r="L36" s="328">
        <v>33</v>
      </c>
      <c r="M36" s="328">
        <v>40</v>
      </c>
    </row>
    <row r="37" spans="2:13" ht="16.5" customHeight="1">
      <c r="B37" s="210"/>
      <c r="C37" s="1"/>
      <c r="D37" s="210" t="s">
        <v>17</v>
      </c>
      <c r="E37" s="8"/>
      <c r="F37" s="32">
        <v>645</v>
      </c>
      <c r="G37" s="24">
        <v>1122</v>
      </c>
      <c r="H37" s="24">
        <v>537</v>
      </c>
      <c r="I37" s="164">
        <v>585</v>
      </c>
      <c r="J37" s="328">
        <v>640</v>
      </c>
      <c r="K37" s="328">
        <v>1104</v>
      </c>
      <c r="L37" s="328">
        <v>527</v>
      </c>
      <c r="M37" s="328">
        <v>577</v>
      </c>
    </row>
    <row r="38" spans="2:13" ht="16.5" customHeight="1">
      <c r="B38" s="210"/>
      <c r="C38" s="1"/>
      <c r="D38" s="210" t="s">
        <v>18</v>
      </c>
      <c r="E38" s="8"/>
      <c r="F38" s="32">
        <v>6092</v>
      </c>
      <c r="G38" s="24">
        <v>12301</v>
      </c>
      <c r="H38" s="24">
        <v>6278</v>
      </c>
      <c r="I38" s="164">
        <v>6023</v>
      </c>
      <c r="J38" s="328">
        <v>6064</v>
      </c>
      <c r="K38" s="328">
        <v>12159</v>
      </c>
      <c r="L38" s="328">
        <v>6204</v>
      </c>
      <c r="M38" s="328">
        <v>5955</v>
      </c>
    </row>
    <row r="39" spans="2:13" ht="16.5" customHeight="1">
      <c r="B39" s="210"/>
      <c r="C39" s="1"/>
      <c r="D39" s="210" t="s">
        <v>19</v>
      </c>
      <c r="E39" s="8"/>
      <c r="F39" s="32">
        <v>6980</v>
      </c>
      <c r="G39" s="24">
        <v>14884</v>
      </c>
      <c r="H39" s="24">
        <v>7375</v>
      </c>
      <c r="I39" s="164">
        <v>7509</v>
      </c>
      <c r="J39" s="328">
        <v>7038</v>
      </c>
      <c r="K39" s="328">
        <v>14919</v>
      </c>
      <c r="L39" s="328">
        <v>7375</v>
      </c>
      <c r="M39" s="328">
        <v>7544</v>
      </c>
    </row>
    <row r="40" spans="2:13" ht="16.5" customHeight="1">
      <c r="B40" s="210"/>
      <c r="C40" s="1"/>
      <c r="D40" s="210" t="s">
        <v>20</v>
      </c>
      <c r="E40" s="8"/>
      <c r="F40" s="32">
        <v>1738</v>
      </c>
      <c r="G40" s="24">
        <v>3313</v>
      </c>
      <c r="H40" s="24">
        <v>1667</v>
      </c>
      <c r="I40" s="164">
        <v>1646</v>
      </c>
      <c r="J40" s="328">
        <v>1736</v>
      </c>
      <c r="K40" s="328">
        <v>3288</v>
      </c>
      <c r="L40" s="328">
        <v>1679</v>
      </c>
      <c r="M40" s="328">
        <v>1609</v>
      </c>
    </row>
    <row r="41" spans="2:13" ht="16.5" customHeight="1">
      <c r="B41" s="210"/>
      <c r="C41" s="1"/>
      <c r="D41" s="210" t="s">
        <v>21</v>
      </c>
      <c r="E41" s="8"/>
      <c r="F41" s="32">
        <v>3893</v>
      </c>
      <c r="G41" s="24">
        <v>8588</v>
      </c>
      <c r="H41" s="24">
        <v>4034</v>
      </c>
      <c r="I41" s="164">
        <v>4554</v>
      </c>
      <c r="J41" s="328">
        <v>3913</v>
      </c>
      <c r="K41" s="328">
        <v>8571</v>
      </c>
      <c r="L41" s="328">
        <v>4031</v>
      </c>
      <c r="M41" s="328">
        <v>4540</v>
      </c>
    </row>
    <row r="42" spans="2:13" ht="16.5" customHeight="1">
      <c r="B42" s="210"/>
      <c r="C42" s="1"/>
      <c r="D42" s="210" t="s">
        <v>543</v>
      </c>
      <c r="E42" s="8"/>
      <c r="F42" s="32">
        <v>2466</v>
      </c>
      <c r="G42" s="24">
        <v>5309</v>
      </c>
      <c r="H42" s="24">
        <v>2590</v>
      </c>
      <c r="I42" s="164">
        <v>2719</v>
      </c>
      <c r="J42" s="328">
        <v>2466</v>
      </c>
      <c r="K42" s="328">
        <v>5212</v>
      </c>
      <c r="L42" s="328">
        <v>2531</v>
      </c>
      <c r="M42" s="328">
        <v>2681</v>
      </c>
    </row>
    <row r="43" spans="2:13" ht="16.5" customHeight="1">
      <c r="B43" s="210"/>
      <c r="C43" s="1"/>
      <c r="D43" s="210" t="s">
        <v>22</v>
      </c>
      <c r="E43" s="8"/>
      <c r="F43" s="32">
        <v>984</v>
      </c>
      <c r="G43" s="24">
        <v>1853</v>
      </c>
      <c r="H43" s="24">
        <v>844</v>
      </c>
      <c r="I43" s="164">
        <v>1009</v>
      </c>
      <c r="J43" s="328">
        <v>977</v>
      </c>
      <c r="K43" s="328">
        <v>1812</v>
      </c>
      <c r="L43" s="328">
        <v>830</v>
      </c>
      <c r="M43" s="328">
        <v>982</v>
      </c>
    </row>
    <row r="44" spans="2:13" ht="16.5" customHeight="1">
      <c r="B44" s="210"/>
      <c r="C44" s="1"/>
      <c r="D44" s="210" t="s">
        <v>23</v>
      </c>
      <c r="E44" s="8"/>
      <c r="F44" s="32">
        <v>1533</v>
      </c>
      <c r="G44" s="24">
        <v>3061</v>
      </c>
      <c r="H44" s="24">
        <v>1470</v>
      </c>
      <c r="I44" s="164">
        <v>1591</v>
      </c>
      <c r="J44" s="328">
        <v>1527</v>
      </c>
      <c r="K44" s="328">
        <v>2990</v>
      </c>
      <c r="L44" s="328">
        <v>1440</v>
      </c>
      <c r="M44" s="328">
        <v>1550</v>
      </c>
    </row>
    <row r="45" spans="2:13" ht="16.5" customHeight="1" thickBot="1">
      <c r="B45" s="110"/>
      <c r="C45" s="206"/>
      <c r="D45" s="110" t="s">
        <v>24</v>
      </c>
      <c r="E45" s="115"/>
      <c r="F45" s="33">
        <v>2423</v>
      </c>
      <c r="G45" s="34">
        <v>4707</v>
      </c>
      <c r="H45" s="34">
        <v>2201</v>
      </c>
      <c r="I45" s="165">
        <v>2506</v>
      </c>
      <c r="J45" s="329">
        <v>2421</v>
      </c>
      <c r="K45" s="330">
        <v>4624</v>
      </c>
      <c r="L45" s="330">
        <v>2158</v>
      </c>
      <c r="M45" s="330">
        <v>2466</v>
      </c>
    </row>
    <row r="46" spans="2:13" ht="18" customHeight="1">
      <c r="D46" s="2" t="s">
        <v>46</v>
      </c>
    </row>
    <row r="48" spans="2:13" ht="13.5" customHeight="1">
      <c r="J48" s="74"/>
    </row>
  </sheetData>
  <mergeCells count="10">
    <mergeCell ref="C26:D27"/>
    <mergeCell ref="J26:M26"/>
    <mergeCell ref="C25:D25"/>
    <mergeCell ref="C6:D6"/>
    <mergeCell ref="F26:I26"/>
    <mergeCell ref="G2:K2"/>
    <mergeCell ref="F4:I4"/>
    <mergeCell ref="C4:D5"/>
    <mergeCell ref="J4:M4"/>
    <mergeCell ref="L3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DN52"/>
  <sheetViews>
    <sheetView showGridLines="0" view="pageBreakPreview" zoomScaleNormal="100" zoomScaleSheetLayoutView="100" workbookViewId="0">
      <selection activeCell="G50" sqref="G50"/>
    </sheetView>
  </sheetViews>
  <sheetFormatPr defaultRowHeight="12.75"/>
  <cols>
    <col min="1" max="1" width="5" style="15" customWidth="1"/>
    <col min="2" max="2" width="6.625" style="15" customWidth="1"/>
    <col min="3" max="3" width="8.75" style="15" customWidth="1"/>
    <col min="4" max="5" width="8.125" style="15" customWidth="1"/>
    <col min="6" max="7" width="8.5" style="15" bestFit="1" customWidth="1"/>
    <col min="8" max="8" width="5.625" style="15" customWidth="1"/>
    <col min="9" max="9" width="9.25" style="15" customWidth="1"/>
    <col min="10" max="11" width="8.125" style="15" customWidth="1"/>
    <col min="12" max="12" width="7.5" style="15" bestFit="1" customWidth="1"/>
    <col min="13" max="14" width="6.625" style="15" customWidth="1"/>
    <col min="15" max="15" width="7.625" style="15" customWidth="1"/>
    <col min="16" max="16" width="8.5" style="15" bestFit="1" customWidth="1"/>
    <col min="17" max="17" width="9.5" style="15" bestFit="1" customWidth="1"/>
    <col min="18" max="19" width="8.5" style="15" bestFit="1" customWidth="1"/>
    <col min="20" max="20" width="6.625" style="15" customWidth="1"/>
    <col min="21" max="21" width="9.125" style="15" customWidth="1"/>
    <col min="22" max="25" width="8.5" style="15" bestFit="1" customWidth="1"/>
    <col min="26" max="26" width="2.125" style="15" customWidth="1"/>
    <col min="27" max="16384" width="9" style="15"/>
  </cols>
  <sheetData>
    <row r="1" spans="2:118" ht="13.5" customHeight="1"/>
    <row r="2" spans="2:118" s="36" customFormat="1" ht="18" customHeight="1">
      <c r="E2" s="202"/>
      <c r="F2" s="202"/>
      <c r="G2" s="202"/>
      <c r="H2" s="202"/>
      <c r="I2" s="87" t="s">
        <v>584</v>
      </c>
      <c r="J2" s="239" t="s">
        <v>567</v>
      </c>
      <c r="K2" s="239"/>
      <c r="L2" s="239"/>
      <c r="M2" s="239"/>
      <c r="N2" s="239"/>
      <c r="O2" s="239"/>
      <c r="P2" s="240"/>
    </row>
    <row r="3" spans="2:118" ht="18" customHeight="1" thickBot="1">
      <c r="N3" s="20"/>
      <c r="O3" s="20"/>
      <c r="W3" s="244" t="s">
        <v>589</v>
      </c>
      <c r="X3" s="244"/>
      <c r="Y3" s="244"/>
    </row>
    <row r="4" spans="2:118" s="116" customFormat="1" ht="23.1" customHeight="1">
      <c r="B4" s="245" t="s">
        <v>47</v>
      </c>
      <c r="C4" s="242"/>
      <c r="D4" s="201" t="s">
        <v>48</v>
      </c>
      <c r="E4" s="201" t="s">
        <v>49</v>
      </c>
      <c r="F4" s="201" t="s">
        <v>34</v>
      </c>
      <c r="G4" s="201" t="s">
        <v>35</v>
      </c>
      <c r="H4" s="241" t="s">
        <v>47</v>
      </c>
      <c r="I4" s="242"/>
      <c r="J4" s="201" t="s">
        <v>48</v>
      </c>
      <c r="K4" s="201" t="s">
        <v>49</v>
      </c>
      <c r="L4" s="201" t="s">
        <v>34</v>
      </c>
      <c r="M4" s="201" t="s">
        <v>35</v>
      </c>
      <c r="N4" s="241" t="s">
        <v>47</v>
      </c>
      <c r="O4" s="242"/>
      <c r="P4" s="201" t="s">
        <v>48</v>
      </c>
      <c r="Q4" s="201" t="s">
        <v>49</v>
      </c>
      <c r="R4" s="201" t="s">
        <v>34</v>
      </c>
      <c r="S4" s="201" t="s">
        <v>35</v>
      </c>
      <c r="T4" s="241" t="s">
        <v>47</v>
      </c>
      <c r="U4" s="242"/>
      <c r="V4" s="201" t="s">
        <v>48</v>
      </c>
      <c r="W4" s="201" t="s">
        <v>49</v>
      </c>
      <c r="X4" s="201" t="s">
        <v>34</v>
      </c>
      <c r="Y4" s="201" t="s">
        <v>35</v>
      </c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</row>
    <row r="5" spans="2:118" ht="9" customHeight="1">
      <c r="B5" s="12"/>
      <c r="C5" s="12"/>
      <c r="D5" s="13"/>
      <c r="E5" s="14"/>
      <c r="F5" s="14"/>
      <c r="G5" s="14"/>
      <c r="H5" s="117"/>
      <c r="I5" s="118"/>
      <c r="J5" s="14"/>
      <c r="K5" s="14"/>
      <c r="L5" s="14"/>
      <c r="M5" s="14"/>
      <c r="N5" s="16"/>
      <c r="O5" s="31"/>
      <c r="P5" s="13"/>
      <c r="Q5" s="14"/>
      <c r="R5" s="14"/>
      <c r="S5" s="14"/>
      <c r="T5" s="16"/>
      <c r="U5" s="31"/>
      <c r="V5" s="13"/>
      <c r="W5" s="14"/>
      <c r="X5" s="14"/>
      <c r="Y5" s="14"/>
    </row>
    <row r="6" spans="2:118" ht="18" customHeight="1">
      <c r="B6" s="246" t="s">
        <v>540</v>
      </c>
      <c r="C6" s="247"/>
      <c r="D6" s="119">
        <f>SUM(D8:D38,J6:J38,P6:P38,V6:V37)</f>
        <v>56183</v>
      </c>
      <c r="E6" s="120">
        <f>SUM(E8:E38,K6:K38,Q6:Q38,W6:W37)</f>
        <v>113816</v>
      </c>
      <c r="F6" s="120">
        <f>SUM(F8:F38,L6:L38,R6:R38,X6:X37)</f>
        <v>55249</v>
      </c>
      <c r="G6" s="121">
        <f>SUM(G8:G38,M6:M38,S6:S38,Y6:Y37)</f>
        <v>58567</v>
      </c>
      <c r="H6" s="235" t="s">
        <v>52</v>
      </c>
      <c r="I6" s="236"/>
      <c r="J6" s="328">
        <v>161</v>
      </c>
      <c r="K6" s="328">
        <v>268</v>
      </c>
      <c r="L6" s="328">
        <v>136</v>
      </c>
      <c r="M6" s="328">
        <v>132</v>
      </c>
      <c r="N6" s="235" t="s">
        <v>422</v>
      </c>
      <c r="O6" s="236"/>
      <c r="P6" s="328">
        <v>195</v>
      </c>
      <c r="Q6" s="328">
        <v>356</v>
      </c>
      <c r="R6" s="328">
        <v>172</v>
      </c>
      <c r="S6" s="328">
        <v>184</v>
      </c>
      <c r="T6" s="235" t="s">
        <v>565</v>
      </c>
      <c r="U6" s="236"/>
      <c r="V6" s="328">
        <v>584</v>
      </c>
      <c r="W6" s="328">
        <v>1473</v>
      </c>
      <c r="X6" s="328">
        <v>747</v>
      </c>
      <c r="Y6" s="328">
        <v>726</v>
      </c>
    </row>
    <row r="7" spans="2:118" ht="18" customHeight="1">
      <c r="B7" s="246"/>
      <c r="C7" s="247"/>
      <c r="E7" s="122"/>
      <c r="G7" s="123"/>
      <c r="H7" s="235" t="s">
        <v>463</v>
      </c>
      <c r="I7" s="236"/>
      <c r="J7" s="328">
        <v>133</v>
      </c>
      <c r="K7" s="328">
        <v>256</v>
      </c>
      <c r="L7" s="328">
        <v>116</v>
      </c>
      <c r="M7" s="328">
        <v>140</v>
      </c>
      <c r="N7" s="235" t="s">
        <v>464</v>
      </c>
      <c r="O7" s="236"/>
      <c r="P7" s="328">
        <v>100</v>
      </c>
      <c r="Q7" s="328">
        <v>195</v>
      </c>
      <c r="R7" s="328">
        <v>84</v>
      </c>
      <c r="S7" s="328">
        <v>111</v>
      </c>
      <c r="T7" s="237" t="s">
        <v>481</v>
      </c>
      <c r="U7" s="238"/>
      <c r="V7" s="328">
        <v>309</v>
      </c>
      <c r="W7" s="328">
        <v>686</v>
      </c>
      <c r="X7" s="328">
        <v>327</v>
      </c>
      <c r="Y7" s="328">
        <v>359</v>
      </c>
    </row>
    <row r="8" spans="2:118" ht="18" customHeight="1">
      <c r="B8" s="12" t="s">
        <v>51</v>
      </c>
      <c r="C8" s="199" t="s">
        <v>53</v>
      </c>
      <c r="D8" s="328">
        <v>1736</v>
      </c>
      <c r="E8" s="328">
        <v>3406</v>
      </c>
      <c r="F8" s="328">
        <v>1615</v>
      </c>
      <c r="G8" s="328">
        <v>1791</v>
      </c>
      <c r="H8" s="235" t="s">
        <v>54</v>
      </c>
      <c r="I8" s="236"/>
      <c r="J8" s="328">
        <v>221</v>
      </c>
      <c r="K8" s="328">
        <v>398</v>
      </c>
      <c r="L8" s="328">
        <v>186</v>
      </c>
      <c r="M8" s="328">
        <v>212</v>
      </c>
      <c r="N8" s="235" t="s">
        <v>58</v>
      </c>
      <c r="O8" s="236"/>
      <c r="P8" s="328">
        <v>173</v>
      </c>
      <c r="Q8" s="328">
        <v>289</v>
      </c>
      <c r="R8" s="328">
        <v>137</v>
      </c>
      <c r="S8" s="328">
        <v>152</v>
      </c>
      <c r="T8" s="235" t="s">
        <v>62</v>
      </c>
      <c r="U8" s="236"/>
      <c r="V8" s="328">
        <v>496</v>
      </c>
      <c r="W8" s="328">
        <v>1023</v>
      </c>
      <c r="X8" s="328">
        <v>506</v>
      </c>
      <c r="Y8" s="328">
        <v>517</v>
      </c>
    </row>
    <row r="9" spans="2:118" ht="18" customHeight="1">
      <c r="B9" s="12" t="s">
        <v>51</v>
      </c>
      <c r="C9" s="199" t="s">
        <v>44</v>
      </c>
      <c r="D9" s="328">
        <v>1452</v>
      </c>
      <c r="E9" s="328">
        <v>2907</v>
      </c>
      <c r="F9" s="328">
        <v>1405</v>
      </c>
      <c r="G9" s="328">
        <v>1502</v>
      </c>
      <c r="H9" s="235" t="s">
        <v>57</v>
      </c>
      <c r="I9" s="236"/>
      <c r="J9" s="328">
        <v>170</v>
      </c>
      <c r="K9" s="328">
        <v>297</v>
      </c>
      <c r="L9" s="328">
        <v>141</v>
      </c>
      <c r="M9" s="328">
        <v>156</v>
      </c>
      <c r="N9" s="235" t="s">
        <v>61</v>
      </c>
      <c r="O9" s="236"/>
      <c r="P9" s="328">
        <v>451</v>
      </c>
      <c r="Q9" s="328">
        <v>814</v>
      </c>
      <c r="R9" s="328">
        <v>397</v>
      </c>
      <c r="S9" s="328">
        <v>417</v>
      </c>
      <c r="T9" s="235" t="s">
        <v>66</v>
      </c>
      <c r="U9" s="236"/>
      <c r="V9" s="328">
        <v>347</v>
      </c>
      <c r="W9" s="328">
        <v>709</v>
      </c>
      <c r="X9" s="328">
        <v>358</v>
      </c>
      <c r="Y9" s="328">
        <v>351</v>
      </c>
    </row>
    <row r="10" spans="2:118" ht="18" customHeight="1">
      <c r="B10" s="243" t="s">
        <v>56</v>
      </c>
      <c r="C10" s="236"/>
      <c r="D10" s="328">
        <v>298</v>
      </c>
      <c r="E10" s="328">
        <v>558</v>
      </c>
      <c r="F10" s="328">
        <v>281</v>
      </c>
      <c r="G10" s="328">
        <v>277</v>
      </c>
      <c r="H10" s="235" t="s">
        <v>60</v>
      </c>
      <c r="I10" s="236"/>
      <c r="J10" s="328">
        <v>101</v>
      </c>
      <c r="K10" s="328">
        <v>186</v>
      </c>
      <c r="L10" s="328">
        <v>97</v>
      </c>
      <c r="M10" s="328">
        <v>89</v>
      </c>
      <c r="N10" s="235" t="s">
        <v>65</v>
      </c>
      <c r="O10" s="236"/>
      <c r="P10" s="328">
        <v>287</v>
      </c>
      <c r="Q10" s="328">
        <v>477</v>
      </c>
      <c r="R10" s="328">
        <v>200</v>
      </c>
      <c r="S10" s="328">
        <v>277</v>
      </c>
      <c r="T10" s="235" t="s">
        <v>70</v>
      </c>
      <c r="U10" s="236"/>
      <c r="V10" s="328">
        <v>303</v>
      </c>
      <c r="W10" s="328">
        <v>676</v>
      </c>
      <c r="X10" s="328">
        <v>345</v>
      </c>
      <c r="Y10" s="328">
        <v>331</v>
      </c>
    </row>
    <row r="11" spans="2:118" ht="18" customHeight="1">
      <c r="B11" s="243" t="s">
        <v>59</v>
      </c>
      <c r="C11" s="236"/>
      <c r="D11" s="328">
        <v>448</v>
      </c>
      <c r="E11" s="328">
        <v>903</v>
      </c>
      <c r="F11" s="328">
        <v>438</v>
      </c>
      <c r="G11" s="328">
        <v>465</v>
      </c>
      <c r="H11" s="235" t="s">
        <v>64</v>
      </c>
      <c r="I11" s="236"/>
      <c r="J11" s="328">
        <v>564</v>
      </c>
      <c r="K11" s="328">
        <v>1088</v>
      </c>
      <c r="L11" s="328">
        <v>510</v>
      </c>
      <c r="M11" s="328">
        <v>578</v>
      </c>
      <c r="N11" s="235" t="s">
        <v>69</v>
      </c>
      <c r="O11" s="236"/>
      <c r="P11" s="328">
        <v>112</v>
      </c>
      <c r="Q11" s="328">
        <v>207</v>
      </c>
      <c r="R11" s="328">
        <v>98</v>
      </c>
      <c r="S11" s="328">
        <v>109</v>
      </c>
      <c r="T11" s="235" t="s">
        <v>74</v>
      </c>
      <c r="U11" s="236"/>
      <c r="V11" s="328">
        <v>533</v>
      </c>
      <c r="W11" s="328">
        <v>1217</v>
      </c>
      <c r="X11" s="328">
        <v>581</v>
      </c>
      <c r="Y11" s="328">
        <v>636</v>
      </c>
    </row>
    <row r="12" spans="2:118" ht="18" customHeight="1">
      <c r="B12" s="243" t="s">
        <v>63</v>
      </c>
      <c r="C12" s="236"/>
      <c r="D12" s="328">
        <v>316</v>
      </c>
      <c r="E12" s="328">
        <v>649</v>
      </c>
      <c r="F12" s="328">
        <v>314</v>
      </c>
      <c r="G12" s="328">
        <v>335</v>
      </c>
      <c r="H12" s="235" t="s">
        <v>68</v>
      </c>
      <c r="I12" s="236"/>
      <c r="J12" s="328">
        <v>165</v>
      </c>
      <c r="K12" s="328">
        <v>304</v>
      </c>
      <c r="L12" s="328">
        <v>150</v>
      </c>
      <c r="M12" s="328">
        <v>154</v>
      </c>
      <c r="N12" s="235" t="s">
        <v>73</v>
      </c>
      <c r="O12" s="236"/>
      <c r="P12" s="328">
        <v>164</v>
      </c>
      <c r="Q12" s="328">
        <v>294</v>
      </c>
      <c r="R12" s="328">
        <v>131</v>
      </c>
      <c r="S12" s="328">
        <v>163</v>
      </c>
      <c r="T12" s="235" t="s">
        <v>78</v>
      </c>
      <c r="U12" s="236"/>
      <c r="V12" s="328">
        <v>371</v>
      </c>
      <c r="W12" s="328">
        <v>700</v>
      </c>
      <c r="X12" s="328">
        <v>340</v>
      </c>
      <c r="Y12" s="328">
        <v>360</v>
      </c>
    </row>
    <row r="13" spans="2:118" ht="18" customHeight="1">
      <c r="B13" s="243" t="s">
        <v>67</v>
      </c>
      <c r="C13" s="236"/>
      <c r="D13" s="328">
        <v>305</v>
      </c>
      <c r="E13" s="328">
        <v>717</v>
      </c>
      <c r="F13" s="328">
        <v>331</v>
      </c>
      <c r="G13" s="328">
        <v>386</v>
      </c>
      <c r="H13" s="235" t="s">
        <v>72</v>
      </c>
      <c r="I13" s="236"/>
      <c r="J13" s="328">
        <v>168</v>
      </c>
      <c r="K13" s="328">
        <v>297</v>
      </c>
      <c r="L13" s="328">
        <v>139</v>
      </c>
      <c r="M13" s="328">
        <v>158</v>
      </c>
      <c r="N13" s="235" t="s">
        <v>77</v>
      </c>
      <c r="O13" s="236"/>
      <c r="P13" s="328">
        <v>163</v>
      </c>
      <c r="Q13" s="328">
        <v>286</v>
      </c>
      <c r="R13" s="328">
        <v>141</v>
      </c>
      <c r="S13" s="328">
        <v>145</v>
      </c>
      <c r="T13" s="235" t="s">
        <v>82</v>
      </c>
      <c r="U13" s="236"/>
      <c r="V13" s="328">
        <v>243</v>
      </c>
      <c r="W13" s="328">
        <v>491</v>
      </c>
      <c r="X13" s="328">
        <v>231</v>
      </c>
      <c r="Y13" s="328">
        <v>260</v>
      </c>
    </row>
    <row r="14" spans="2:118" ht="18" customHeight="1">
      <c r="B14" s="243" t="s">
        <v>71</v>
      </c>
      <c r="C14" s="236"/>
      <c r="D14" s="328">
        <v>210</v>
      </c>
      <c r="E14" s="328">
        <v>408</v>
      </c>
      <c r="F14" s="328">
        <v>200</v>
      </c>
      <c r="G14" s="328">
        <v>208</v>
      </c>
      <c r="H14" s="235" t="s">
        <v>76</v>
      </c>
      <c r="I14" s="236"/>
      <c r="J14" s="328">
        <v>448</v>
      </c>
      <c r="K14" s="328">
        <v>792</v>
      </c>
      <c r="L14" s="328">
        <v>382</v>
      </c>
      <c r="M14" s="328">
        <v>410</v>
      </c>
      <c r="N14" s="235" t="s">
        <v>81</v>
      </c>
      <c r="O14" s="236"/>
      <c r="P14" s="328">
        <v>287</v>
      </c>
      <c r="Q14" s="328">
        <v>595</v>
      </c>
      <c r="R14" s="328">
        <v>282</v>
      </c>
      <c r="S14" s="328">
        <v>313</v>
      </c>
      <c r="T14" s="235" t="s">
        <v>86</v>
      </c>
      <c r="U14" s="236"/>
      <c r="V14" s="328">
        <v>172</v>
      </c>
      <c r="W14" s="328">
        <v>340</v>
      </c>
      <c r="X14" s="328">
        <v>169</v>
      </c>
      <c r="Y14" s="328">
        <v>171</v>
      </c>
    </row>
    <row r="15" spans="2:118" ht="18" customHeight="1">
      <c r="B15" s="243" t="s">
        <v>75</v>
      </c>
      <c r="C15" s="236"/>
      <c r="D15" s="328">
        <v>251</v>
      </c>
      <c r="E15" s="328">
        <v>448</v>
      </c>
      <c r="F15" s="328">
        <v>188</v>
      </c>
      <c r="G15" s="328">
        <v>260</v>
      </c>
      <c r="H15" s="235" t="s">
        <v>80</v>
      </c>
      <c r="I15" s="236"/>
      <c r="J15" s="328">
        <v>240</v>
      </c>
      <c r="K15" s="328">
        <v>488</v>
      </c>
      <c r="L15" s="328">
        <v>234</v>
      </c>
      <c r="M15" s="328">
        <v>254</v>
      </c>
      <c r="N15" s="235" t="s">
        <v>85</v>
      </c>
      <c r="O15" s="236"/>
      <c r="P15" s="328">
        <v>288</v>
      </c>
      <c r="Q15" s="328">
        <v>543</v>
      </c>
      <c r="R15" s="328">
        <v>246</v>
      </c>
      <c r="S15" s="328">
        <v>297</v>
      </c>
      <c r="T15" s="235" t="s">
        <v>90</v>
      </c>
      <c r="U15" s="236"/>
      <c r="V15" s="328">
        <v>487</v>
      </c>
      <c r="W15" s="328">
        <v>1209</v>
      </c>
      <c r="X15" s="328">
        <v>585</v>
      </c>
      <c r="Y15" s="328">
        <v>624</v>
      </c>
    </row>
    <row r="16" spans="2:118" ht="18" customHeight="1">
      <c r="B16" s="243" t="s">
        <v>79</v>
      </c>
      <c r="C16" s="236"/>
      <c r="D16" s="328">
        <v>362</v>
      </c>
      <c r="E16" s="328">
        <v>833</v>
      </c>
      <c r="F16" s="328">
        <v>399</v>
      </c>
      <c r="G16" s="328">
        <v>434</v>
      </c>
      <c r="H16" s="235" t="s">
        <v>84</v>
      </c>
      <c r="I16" s="236"/>
      <c r="J16" s="328">
        <v>359</v>
      </c>
      <c r="K16" s="328">
        <v>700</v>
      </c>
      <c r="L16" s="328">
        <v>323</v>
      </c>
      <c r="M16" s="328">
        <v>377</v>
      </c>
      <c r="N16" s="235" t="s">
        <v>89</v>
      </c>
      <c r="O16" s="236"/>
      <c r="P16" s="328">
        <v>234</v>
      </c>
      <c r="Q16" s="328">
        <v>478</v>
      </c>
      <c r="R16" s="328">
        <v>228</v>
      </c>
      <c r="S16" s="328">
        <v>250</v>
      </c>
      <c r="T16" s="235" t="s">
        <v>94</v>
      </c>
      <c r="U16" s="236"/>
      <c r="V16" s="328">
        <v>384</v>
      </c>
      <c r="W16" s="328">
        <v>805</v>
      </c>
      <c r="X16" s="328">
        <v>392</v>
      </c>
      <c r="Y16" s="328">
        <v>413</v>
      </c>
    </row>
    <row r="17" spans="2:25" ht="18" customHeight="1">
      <c r="B17" s="243" t="s">
        <v>83</v>
      </c>
      <c r="C17" s="236"/>
      <c r="D17" s="328">
        <v>299</v>
      </c>
      <c r="E17" s="328">
        <v>618</v>
      </c>
      <c r="F17" s="328">
        <v>298</v>
      </c>
      <c r="G17" s="328">
        <v>320</v>
      </c>
      <c r="H17" s="235" t="s">
        <v>88</v>
      </c>
      <c r="I17" s="236"/>
      <c r="J17" s="328">
        <v>545</v>
      </c>
      <c r="K17" s="328">
        <v>1001</v>
      </c>
      <c r="L17" s="328">
        <v>486</v>
      </c>
      <c r="M17" s="328">
        <v>515</v>
      </c>
      <c r="N17" s="235" t="s">
        <v>93</v>
      </c>
      <c r="O17" s="236"/>
      <c r="P17" s="328">
        <v>155</v>
      </c>
      <c r="Q17" s="328">
        <v>303</v>
      </c>
      <c r="R17" s="328">
        <v>151</v>
      </c>
      <c r="S17" s="328">
        <v>152</v>
      </c>
      <c r="T17" s="235" t="s">
        <v>98</v>
      </c>
      <c r="U17" s="236"/>
      <c r="V17" s="328">
        <v>491</v>
      </c>
      <c r="W17" s="328">
        <v>1076</v>
      </c>
      <c r="X17" s="328">
        <v>543</v>
      </c>
      <c r="Y17" s="328">
        <v>533</v>
      </c>
    </row>
    <row r="18" spans="2:25" ht="18" customHeight="1">
      <c r="B18" s="243" t="s">
        <v>87</v>
      </c>
      <c r="C18" s="236"/>
      <c r="D18" s="328">
        <v>410</v>
      </c>
      <c r="E18" s="328">
        <v>779</v>
      </c>
      <c r="F18" s="328">
        <v>373</v>
      </c>
      <c r="G18" s="328">
        <v>406</v>
      </c>
      <c r="H18" s="235" t="s">
        <v>92</v>
      </c>
      <c r="I18" s="236"/>
      <c r="J18" s="328">
        <v>330</v>
      </c>
      <c r="K18" s="328">
        <v>654</v>
      </c>
      <c r="L18" s="328">
        <v>322</v>
      </c>
      <c r="M18" s="328">
        <v>332</v>
      </c>
      <c r="N18" s="235" t="s">
        <v>97</v>
      </c>
      <c r="O18" s="236"/>
      <c r="P18" s="328">
        <v>222</v>
      </c>
      <c r="Q18" s="328">
        <v>377</v>
      </c>
      <c r="R18" s="328">
        <v>159</v>
      </c>
      <c r="S18" s="328">
        <v>218</v>
      </c>
      <c r="T18" s="16" t="s">
        <v>51</v>
      </c>
      <c r="U18" s="199" t="s">
        <v>20</v>
      </c>
      <c r="V18" s="328">
        <v>1739</v>
      </c>
      <c r="W18" s="328">
        <v>3296</v>
      </c>
      <c r="X18" s="328">
        <v>1684</v>
      </c>
      <c r="Y18" s="328">
        <v>1612</v>
      </c>
    </row>
    <row r="19" spans="2:25" ht="18" customHeight="1">
      <c r="B19" s="243" t="s">
        <v>91</v>
      </c>
      <c r="C19" s="236"/>
      <c r="D19" s="328">
        <v>303</v>
      </c>
      <c r="E19" s="328">
        <v>580</v>
      </c>
      <c r="F19" s="328">
        <v>276</v>
      </c>
      <c r="G19" s="328">
        <v>304</v>
      </c>
      <c r="H19" s="235" t="s">
        <v>96</v>
      </c>
      <c r="I19" s="236"/>
      <c r="J19" s="328">
        <v>205</v>
      </c>
      <c r="K19" s="328">
        <v>401</v>
      </c>
      <c r="L19" s="328">
        <v>199</v>
      </c>
      <c r="M19" s="328">
        <v>202</v>
      </c>
      <c r="N19" s="235" t="s">
        <v>101</v>
      </c>
      <c r="O19" s="236"/>
      <c r="P19" s="328">
        <v>373</v>
      </c>
      <c r="Q19" s="328">
        <v>759</v>
      </c>
      <c r="R19" s="328">
        <v>352</v>
      </c>
      <c r="S19" s="328">
        <v>407</v>
      </c>
      <c r="T19" s="16" t="s">
        <v>51</v>
      </c>
      <c r="U19" s="199" t="s">
        <v>105</v>
      </c>
      <c r="V19" s="328">
        <v>955</v>
      </c>
      <c r="W19" s="328">
        <v>2026</v>
      </c>
      <c r="X19" s="328">
        <v>953</v>
      </c>
      <c r="Y19" s="328">
        <v>1073</v>
      </c>
    </row>
    <row r="20" spans="2:25" ht="18" customHeight="1">
      <c r="B20" s="243" t="s">
        <v>95</v>
      </c>
      <c r="C20" s="236"/>
      <c r="D20" s="328">
        <v>321</v>
      </c>
      <c r="E20" s="328">
        <v>704</v>
      </c>
      <c r="F20" s="328">
        <v>336</v>
      </c>
      <c r="G20" s="328">
        <v>368</v>
      </c>
      <c r="H20" s="235" t="s">
        <v>100</v>
      </c>
      <c r="I20" s="236"/>
      <c r="J20" s="328">
        <v>362</v>
      </c>
      <c r="K20" s="328">
        <v>765</v>
      </c>
      <c r="L20" s="328">
        <v>379</v>
      </c>
      <c r="M20" s="328">
        <v>386</v>
      </c>
      <c r="N20" s="235" t="s">
        <v>104</v>
      </c>
      <c r="O20" s="236"/>
      <c r="P20" s="328">
        <v>74</v>
      </c>
      <c r="Q20" s="328">
        <v>115</v>
      </c>
      <c r="R20" s="328">
        <v>53</v>
      </c>
      <c r="S20" s="328">
        <v>62</v>
      </c>
      <c r="T20" s="16" t="s">
        <v>51</v>
      </c>
      <c r="U20" s="199" t="s">
        <v>109</v>
      </c>
      <c r="V20" s="328">
        <v>1209</v>
      </c>
      <c r="W20" s="328">
        <v>2920</v>
      </c>
      <c r="X20" s="328">
        <v>1404</v>
      </c>
      <c r="Y20" s="328">
        <v>1516</v>
      </c>
    </row>
    <row r="21" spans="2:25" ht="18" customHeight="1">
      <c r="B21" s="243" t="s">
        <v>99</v>
      </c>
      <c r="C21" s="236"/>
      <c r="D21" s="328">
        <v>521</v>
      </c>
      <c r="E21" s="328">
        <v>1244</v>
      </c>
      <c r="F21" s="328">
        <v>605</v>
      </c>
      <c r="G21" s="328">
        <v>639</v>
      </c>
      <c r="H21" s="235" t="s">
        <v>103</v>
      </c>
      <c r="I21" s="236"/>
      <c r="J21" s="328">
        <v>84</v>
      </c>
      <c r="K21" s="328">
        <v>155</v>
      </c>
      <c r="L21" s="328">
        <v>76</v>
      </c>
      <c r="M21" s="328">
        <v>79</v>
      </c>
      <c r="N21" s="235" t="s">
        <v>108</v>
      </c>
      <c r="O21" s="236"/>
      <c r="P21" s="328">
        <v>234</v>
      </c>
      <c r="Q21" s="328">
        <v>421</v>
      </c>
      <c r="R21" s="328">
        <v>208</v>
      </c>
      <c r="S21" s="328">
        <v>213</v>
      </c>
      <c r="T21" s="16" t="s">
        <v>51</v>
      </c>
      <c r="U21" s="199" t="s">
        <v>112</v>
      </c>
      <c r="V21" s="328">
        <v>1546</v>
      </c>
      <c r="W21" s="328">
        <v>3228</v>
      </c>
      <c r="X21" s="328">
        <v>1522</v>
      </c>
      <c r="Y21" s="328">
        <v>1706</v>
      </c>
    </row>
    <row r="22" spans="2:25" ht="18" customHeight="1">
      <c r="B22" s="243" t="s">
        <v>102</v>
      </c>
      <c r="C22" s="236"/>
      <c r="D22" s="328">
        <v>366</v>
      </c>
      <c r="E22" s="328">
        <v>867</v>
      </c>
      <c r="F22" s="328">
        <v>417</v>
      </c>
      <c r="G22" s="328">
        <v>450</v>
      </c>
      <c r="H22" s="235" t="s">
        <v>107</v>
      </c>
      <c r="I22" s="236"/>
      <c r="J22" s="328">
        <v>199</v>
      </c>
      <c r="K22" s="328">
        <v>355</v>
      </c>
      <c r="L22" s="328">
        <v>181</v>
      </c>
      <c r="M22" s="328">
        <v>174</v>
      </c>
      <c r="N22" s="235" t="s">
        <v>423</v>
      </c>
      <c r="O22" s="236"/>
      <c r="P22" s="328">
        <v>200</v>
      </c>
      <c r="Q22" s="328">
        <v>434</v>
      </c>
      <c r="R22" s="328">
        <v>203</v>
      </c>
      <c r="S22" s="328">
        <v>231</v>
      </c>
      <c r="T22" s="16" t="s">
        <v>51</v>
      </c>
      <c r="U22" s="199" t="s">
        <v>115</v>
      </c>
      <c r="V22" s="328">
        <v>895</v>
      </c>
      <c r="W22" s="328">
        <v>1746</v>
      </c>
      <c r="X22" s="328">
        <v>792</v>
      </c>
      <c r="Y22" s="328">
        <v>954</v>
      </c>
    </row>
    <row r="23" spans="2:25" ht="18" customHeight="1">
      <c r="B23" s="243" t="s">
        <v>106</v>
      </c>
      <c r="C23" s="236"/>
      <c r="D23" s="328">
        <v>356</v>
      </c>
      <c r="E23" s="328">
        <v>739</v>
      </c>
      <c r="F23" s="328">
        <v>346</v>
      </c>
      <c r="G23" s="328">
        <v>393</v>
      </c>
      <c r="H23" s="235" t="s">
        <v>111</v>
      </c>
      <c r="I23" s="236"/>
      <c r="J23" s="328">
        <v>130</v>
      </c>
      <c r="K23" s="328">
        <v>245</v>
      </c>
      <c r="L23" s="328">
        <v>115</v>
      </c>
      <c r="M23" s="328">
        <v>130</v>
      </c>
      <c r="N23" s="235" t="s">
        <v>424</v>
      </c>
      <c r="O23" s="236"/>
      <c r="P23" s="328">
        <v>42</v>
      </c>
      <c r="Q23" s="328">
        <v>77</v>
      </c>
      <c r="R23" s="328">
        <v>50</v>
      </c>
      <c r="S23" s="328">
        <v>27</v>
      </c>
      <c r="T23" s="16" t="s">
        <v>51</v>
      </c>
      <c r="U23" s="199" t="s">
        <v>118</v>
      </c>
      <c r="V23" s="328">
        <v>526</v>
      </c>
      <c r="W23" s="328">
        <v>1036</v>
      </c>
      <c r="X23" s="328">
        <v>496</v>
      </c>
      <c r="Y23" s="328">
        <v>540</v>
      </c>
    </row>
    <row r="24" spans="2:25" ht="18" customHeight="1">
      <c r="B24" s="243" t="s">
        <v>110</v>
      </c>
      <c r="C24" s="236"/>
      <c r="D24" s="328">
        <v>163</v>
      </c>
      <c r="E24" s="328">
        <v>375</v>
      </c>
      <c r="F24" s="328">
        <v>178</v>
      </c>
      <c r="G24" s="328">
        <v>197</v>
      </c>
      <c r="H24" s="235" t="s">
        <v>114</v>
      </c>
      <c r="I24" s="236"/>
      <c r="J24" s="328">
        <v>75</v>
      </c>
      <c r="K24" s="328">
        <v>106</v>
      </c>
      <c r="L24" s="328">
        <v>65</v>
      </c>
      <c r="M24" s="328">
        <v>41</v>
      </c>
      <c r="N24" s="235" t="s">
        <v>425</v>
      </c>
      <c r="O24" s="236"/>
      <c r="P24" s="328">
        <v>42</v>
      </c>
      <c r="Q24" s="328">
        <v>76</v>
      </c>
      <c r="R24" s="328">
        <v>48</v>
      </c>
      <c r="S24" s="328">
        <v>28</v>
      </c>
      <c r="T24" s="235" t="s">
        <v>471</v>
      </c>
      <c r="U24" s="236"/>
      <c r="V24" s="328">
        <v>279</v>
      </c>
      <c r="W24" s="328">
        <v>637</v>
      </c>
      <c r="X24" s="328">
        <v>316</v>
      </c>
      <c r="Y24" s="328">
        <v>321</v>
      </c>
    </row>
    <row r="25" spans="2:25" ht="18" customHeight="1">
      <c r="B25" s="243" t="s">
        <v>113</v>
      </c>
      <c r="C25" s="236"/>
      <c r="D25" s="328">
        <v>160</v>
      </c>
      <c r="E25" s="328">
        <v>361</v>
      </c>
      <c r="F25" s="328">
        <v>173</v>
      </c>
      <c r="G25" s="328">
        <v>188</v>
      </c>
      <c r="H25" s="16" t="s">
        <v>51</v>
      </c>
      <c r="I25" s="124" t="s">
        <v>117</v>
      </c>
      <c r="J25" s="328">
        <v>42</v>
      </c>
      <c r="K25" s="328">
        <v>75</v>
      </c>
      <c r="L25" s="328">
        <v>32</v>
      </c>
      <c r="M25" s="328">
        <v>43</v>
      </c>
      <c r="N25" s="235" t="s">
        <v>121</v>
      </c>
      <c r="O25" s="236"/>
      <c r="P25" s="328">
        <v>3760</v>
      </c>
      <c r="Q25" s="328">
        <v>7743</v>
      </c>
      <c r="R25" s="328">
        <v>3802</v>
      </c>
      <c r="S25" s="328">
        <v>3941</v>
      </c>
      <c r="T25" s="235" t="s">
        <v>472</v>
      </c>
      <c r="U25" s="236"/>
      <c r="V25" s="328">
        <v>320</v>
      </c>
      <c r="W25" s="328">
        <v>774</v>
      </c>
      <c r="X25" s="328">
        <v>396</v>
      </c>
      <c r="Y25" s="328">
        <v>378</v>
      </c>
    </row>
    <row r="26" spans="2:25" ht="18" customHeight="1">
      <c r="B26" s="243" t="s">
        <v>116</v>
      </c>
      <c r="C26" s="236"/>
      <c r="D26" s="328">
        <v>257</v>
      </c>
      <c r="E26" s="328">
        <v>591</v>
      </c>
      <c r="F26" s="328">
        <v>281</v>
      </c>
      <c r="G26" s="328">
        <v>310</v>
      </c>
      <c r="H26" s="235" t="s">
        <v>120</v>
      </c>
      <c r="I26" s="236"/>
      <c r="J26" s="328">
        <v>286</v>
      </c>
      <c r="K26" s="328">
        <v>529</v>
      </c>
      <c r="L26" s="328">
        <v>258</v>
      </c>
      <c r="M26" s="328">
        <v>271</v>
      </c>
      <c r="N26" s="235" t="s">
        <v>124</v>
      </c>
      <c r="O26" s="236"/>
      <c r="P26" s="328">
        <v>9</v>
      </c>
      <c r="Q26" s="328">
        <v>18</v>
      </c>
      <c r="R26" s="328">
        <v>13</v>
      </c>
      <c r="S26" s="328">
        <v>5</v>
      </c>
      <c r="T26" s="235" t="s">
        <v>473</v>
      </c>
      <c r="U26" s="236"/>
      <c r="V26" s="328">
        <v>340</v>
      </c>
      <c r="W26" s="328">
        <v>772</v>
      </c>
      <c r="X26" s="328">
        <v>378</v>
      </c>
      <c r="Y26" s="328">
        <v>394</v>
      </c>
    </row>
    <row r="27" spans="2:25" ht="18" customHeight="1">
      <c r="B27" s="243" t="s">
        <v>119</v>
      </c>
      <c r="C27" s="236"/>
      <c r="D27" s="328">
        <v>268</v>
      </c>
      <c r="E27" s="328">
        <v>554</v>
      </c>
      <c r="F27" s="328">
        <v>261</v>
      </c>
      <c r="G27" s="328">
        <v>293</v>
      </c>
      <c r="H27" s="235" t="s">
        <v>123</v>
      </c>
      <c r="I27" s="236"/>
      <c r="J27" s="328">
        <v>273</v>
      </c>
      <c r="K27" s="328">
        <v>594</v>
      </c>
      <c r="L27" s="328">
        <v>302</v>
      </c>
      <c r="M27" s="328">
        <v>292</v>
      </c>
      <c r="N27" s="16" t="s">
        <v>51</v>
      </c>
      <c r="O27" s="199" t="s">
        <v>15</v>
      </c>
      <c r="P27" s="328">
        <v>220</v>
      </c>
      <c r="Q27" s="328">
        <v>473</v>
      </c>
      <c r="R27" s="328">
        <v>226</v>
      </c>
      <c r="S27" s="328">
        <v>247</v>
      </c>
      <c r="T27" s="235" t="s">
        <v>474</v>
      </c>
      <c r="U27" s="236"/>
      <c r="V27" s="328">
        <v>309</v>
      </c>
      <c r="W27" s="328">
        <v>644</v>
      </c>
      <c r="X27" s="328">
        <v>305</v>
      </c>
      <c r="Y27" s="328">
        <v>339</v>
      </c>
    </row>
    <row r="28" spans="2:25" ht="18" customHeight="1">
      <c r="B28" s="243" t="s">
        <v>122</v>
      </c>
      <c r="C28" s="236"/>
      <c r="D28" s="328">
        <v>266</v>
      </c>
      <c r="E28" s="328">
        <v>568</v>
      </c>
      <c r="F28" s="328">
        <v>269</v>
      </c>
      <c r="G28" s="328">
        <v>299</v>
      </c>
      <c r="H28" s="235" t="s">
        <v>127</v>
      </c>
      <c r="I28" s="236"/>
      <c r="J28" s="328">
        <v>330</v>
      </c>
      <c r="K28" s="328">
        <v>743</v>
      </c>
      <c r="L28" s="328">
        <v>357</v>
      </c>
      <c r="M28" s="328">
        <v>386</v>
      </c>
      <c r="N28" s="235" t="s">
        <v>131</v>
      </c>
      <c r="O28" s="236"/>
      <c r="P28" s="328">
        <v>402</v>
      </c>
      <c r="Q28" s="328">
        <v>861</v>
      </c>
      <c r="R28" s="328">
        <v>437</v>
      </c>
      <c r="S28" s="328">
        <v>424</v>
      </c>
      <c r="T28" s="16" t="s">
        <v>51</v>
      </c>
      <c r="U28" s="199" t="s">
        <v>22</v>
      </c>
      <c r="V28" s="328">
        <v>991</v>
      </c>
      <c r="W28" s="328">
        <v>1844</v>
      </c>
      <c r="X28" s="328">
        <v>843</v>
      </c>
      <c r="Y28" s="328">
        <v>1001</v>
      </c>
    </row>
    <row r="29" spans="2:25" ht="18" customHeight="1">
      <c r="B29" s="243" t="s">
        <v>126</v>
      </c>
      <c r="C29" s="236"/>
      <c r="D29" s="328">
        <v>272</v>
      </c>
      <c r="E29" s="328">
        <v>653</v>
      </c>
      <c r="F29" s="328">
        <v>320</v>
      </c>
      <c r="G29" s="328">
        <v>333</v>
      </c>
      <c r="H29" s="235" t="s">
        <v>130</v>
      </c>
      <c r="I29" s="236"/>
      <c r="J29" s="328">
        <v>298</v>
      </c>
      <c r="K29" s="328">
        <v>585</v>
      </c>
      <c r="L29" s="328">
        <v>278</v>
      </c>
      <c r="M29" s="328">
        <v>307</v>
      </c>
      <c r="N29" s="235" t="s">
        <v>135</v>
      </c>
      <c r="O29" s="236"/>
      <c r="P29" s="328">
        <v>186</v>
      </c>
      <c r="Q29" s="328">
        <v>376</v>
      </c>
      <c r="R29" s="328">
        <v>176</v>
      </c>
      <c r="S29" s="328">
        <v>200</v>
      </c>
      <c r="T29" s="16" t="s">
        <v>51</v>
      </c>
      <c r="U29" s="199" t="s">
        <v>125</v>
      </c>
      <c r="V29" s="328">
        <v>20</v>
      </c>
      <c r="W29" s="328">
        <v>29</v>
      </c>
      <c r="X29" s="328">
        <v>15</v>
      </c>
      <c r="Y29" s="328">
        <v>14</v>
      </c>
    </row>
    <row r="30" spans="2:25" ht="18" customHeight="1">
      <c r="B30" s="243" t="s">
        <v>129</v>
      </c>
      <c r="C30" s="236"/>
      <c r="D30" s="328">
        <v>219</v>
      </c>
      <c r="E30" s="328">
        <v>488</v>
      </c>
      <c r="F30" s="328">
        <v>233</v>
      </c>
      <c r="G30" s="328">
        <v>255</v>
      </c>
      <c r="H30" s="235" t="s">
        <v>134</v>
      </c>
      <c r="I30" s="236"/>
      <c r="J30" s="328">
        <v>483</v>
      </c>
      <c r="K30" s="328">
        <v>931</v>
      </c>
      <c r="L30" s="328">
        <v>467</v>
      </c>
      <c r="M30" s="328">
        <v>464</v>
      </c>
      <c r="N30" s="235" t="s">
        <v>139</v>
      </c>
      <c r="O30" s="236"/>
      <c r="P30" s="328">
        <v>491</v>
      </c>
      <c r="Q30" s="328">
        <v>1094</v>
      </c>
      <c r="R30" s="328">
        <v>550</v>
      </c>
      <c r="S30" s="328">
        <v>544</v>
      </c>
      <c r="T30" s="16" t="s">
        <v>51</v>
      </c>
      <c r="U30" s="199" t="s">
        <v>128</v>
      </c>
      <c r="V30" s="328">
        <v>131</v>
      </c>
      <c r="W30" s="328">
        <v>241</v>
      </c>
      <c r="X30" s="328">
        <v>103</v>
      </c>
      <c r="Y30" s="328">
        <v>138</v>
      </c>
    </row>
    <row r="31" spans="2:25" ht="18" customHeight="1">
      <c r="B31" s="243" t="s">
        <v>133</v>
      </c>
      <c r="C31" s="236"/>
      <c r="D31" s="328">
        <v>221</v>
      </c>
      <c r="E31" s="328">
        <v>448</v>
      </c>
      <c r="F31" s="328">
        <v>234</v>
      </c>
      <c r="G31" s="328">
        <v>214</v>
      </c>
      <c r="H31" s="235" t="s">
        <v>138</v>
      </c>
      <c r="I31" s="236"/>
      <c r="J31" s="328">
        <v>155</v>
      </c>
      <c r="K31" s="328">
        <v>285</v>
      </c>
      <c r="L31" s="328">
        <v>139</v>
      </c>
      <c r="M31" s="328">
        <v>146</v>
      </c>
      <c r="N31" s="235" t="s">
        <v>143</v>
      </c>
      <c r="O31" s="236"/>
      <c r="P31" s="328">
        <v>207</v>
      </c>
      <c r="Q31" s="328">
        <v>400</v>
      </c>
      <c r="R31" s="328">
        <v>183</v>
      </c>
      <c r="S31" s="328">
        <v>217</v>
      </c>
      <c r="T31" s="16" t="s">
        <v>51</v>
      </c>
      <c r="U31" s="199" t="s">
        <v>132</v>
      </c>
      <c r="V31" s="328">
        <v>111</v>
      </c>
      <c r="W31" s="328">
        <v>205</v>
      </c>
      <c r="X31" s="328">
        <v>97</v>
      </c>
      <c r="Y31" s="328">
        <v>108</v>
      </c>
    </row>
    <row r="32" spans="2:25" ht="18" customHeight="1">
      <c r="B32" s="243" t="s">
        <v>137</v>
      </c>
      <c r="C32" s="236"/>
      <c r="D32" s="328">
        <v>312</v>
      </c>
      <c r="E32" s="328">
        <v>519</v>
      </c>
      <c r="F32" s="328">
        <v>233</v>
      </c>
      <c r="G32" s="328">
        <v>286</v>
      </c>
      <c r="H32" s="235" t="s">
        <v>142</v>
      </c>
      <c r="I32" s="236"/>
      <c r="J32" s="328">
        <v>359</v>
      </c>
      <c r="K32" s="328">
        <v>675</v>
      </c>
      <c r="L32" s="328">
        <v>318</v>
      </c>
      <c r="M32" s="328">
        <v>357</v>
      </c>
      <c r="N32" s="235" t="s">
        <v>147</v>
      </c>
      <c r="O32" s="236"/>
      <c r="P32" s="328">
        <v>215</v>
      </c>
      <c r="Q32" s="328">
        <v>459</v>
      </c>
      <c r="R32" s="328">
        <v>218</v>
      </c>
      <c r="S32" s="328">
        <v>241</v>
      </c>
      <c r="T32" s="16" t="s">
        <v>51</v>
      </c>
      <c r="U32" s="199" t="s">
        <v>136</v>
      </c>
      <c r="V32" s="328">
        <v>60</v>
      </c>
      <c r="W32" s="328">
        <v>101</v>
      </c>
      <c r="X32" s="328">
        <v>46</v>
      </c>
      <c r="Y32" s="328">
        <v>55</v>
      </c>
    </row>
    <row r="33" spans="2:25" ht="18" customHeight="1">
      <c r="B33" s="243" t="s">
        <v>141</v>
      </c>
      <c r="C33" s="236"/>
      <c r="D33" s="328">
        <v>325</v>
      </c>
      <c r="E33" s="328">
        <v>613</v>
      </c>
      <c r="F33" s="328">
        <v>269</v>
      </c>
      <c r="G33" s="328">
        <v>344</v>
      </c>
      <c r="H33" s="235" t="s">
        <v>146</v>
      </c>
      <c r="I33" s="236"/>
      <c r="J33" s="328">
        <v>272</v>
      </c>
      <c r="K33" s="328">
        <v>542</v>
      </c>
      <c r="L33" s="328">
        <v>248</v>
      </c>
      <c r="M33" s="328">
        <v>294</v>
      </c>
      <c r="N33" s="16" t="s">
        <v>51</v>
      </c>
      <c r="O33" s="199" t="s">
        <v>16</v>
      </c>
      <c r="P33" s="328">
        <v>52</v>
      </c>
      <c r="Q33" s="328">
        <v>73</v>
      </c>
      <c r="R33" s="328">
        <v>33</v>
      </c>
      <c r="S33" s="328">
        <v>40</v>
      </c>
      <c r="T33" s="16" t="s">
        <v>51</v>
      </c>
      <c r="U33" s="199" t="s">
        <v>140</v>
      </c>
      <c r="V33" s="328">
        <v>369</v>
      </c>
      <c r="W33" s="328">
        <v>726</v>
      </c>
      <c r="X33" s="328">
        <v>353</v>
      </c>
      <c r="Y33" s="328">
        <v>373</v>
      </c>
    </row>
    <row r="34" spans="2:25" ht="18" customHeight="1">
      <c r="B34" s="243" t="s">
        <v>145</v>
      </c>
      <c r="C34" s="236"/>
      <c r="D34" s="328">
        <v>184</v>
      </c>
      <c r="E34" s="328">
        <v>410</v>
      </c>
      <c r="F34" s="328">
        <v>193</v>
      </c>
      <c r="G34" s="328">
        <v>217</v>
      </c>
      <c r="H34" s="235" t="s">
        <v>150</v>
      </c>
      <c r="I34" s="236"/>
      <c r="J34" s="328">
        <v>220</v>
      </c>
      <c r="K34" s="328">
        <v>469</v>
      </c>
      <c r="L34" s="328">
        <v>233</v>
      </c>
      <c r="M34" s="328">
        <v>236</v>
      </c>
      <c r="N34" s="16" t="s">
        <v>51</v>
      </c>
      <c r="O34" s="199" t="s">
        <v>17</v>
      </c>
      <c r="P34" s="328">
        <v>640</v>
      </c>
      <c r="Q34" s="328">
        <v>1104</v>
      </c>
      <c r="R34" s="328">
        <v>527</v>
      </c>
      <c r="S34" s="328">
        <v>577</v>
      </c>
      <c r="T34" s="16" t="s">
        <v>51</v>
      </c>
      <c r="U34" s="199" t="s">
        <v>144</v>
      </c>
      <c r="V34" s="328">
        <v>431</v>
      </c>
      <c r="W34" s="328">
        <v>882</v>
      </c>
      <c r="X34" s="328">
        <v>431</v>
      </c>
      <c r="Y34" s="328">
        <v>451</v>
      </c>
    </row>
    <row r="35" spans="2:25" ht="18" customHeight="1">
      <c r="B35" s="243" t="s">
        <v>149</v>
      </c>
      <c r="C35" s="236"/>
      <c r="D35" s="328">
        <v>272</v>
      </c>
      <c r="E35" s="328">
        <v>559</v>
      </c>
      <c r="F35" s="328">
        <v>260</v>
      </c>
      <c r="G35" s="328">
        <v>299</v>
      </c>
      <c r="H35" s="235" t="s">
        <v>153</v>
      </c>
      <c r="I35" s="236"/>
      <c r="J35" s="328">
        <v>293</v>
      </c>
      <c r="K35" s="328">
        <v>748</v>
      </c>
      <c r="L35" s="328">
        <v>363</v>
      </c>
      <c r="M35" s="328">
        <v>385</v>
      </c>
      <c r="N35" s="16" t="s">
        <v>51</v>
      </c>
      <c r="O35" s="199" t="s">
        <v>156</v>
      </c>
      <c r="P35" s="328">
        <v>1313</v>
      </c>
      <c r="Q35" s="328">
        <v>2519</v>
      </c>
      <c r="R35" s="328">
        <v>1294</v>
      </c>
      <c r="S35" s="328">
        <v>1225</v>
      </c>
      <c r="T35" s="16" t="s">
        <v>51</v>
      </c>
      <c r="U35" s="199" t="s">
        <v>148</v>
      </c>
      <c r="V35" s="328">
        <v>405</v>
      </c>
      <c r="W35" s="328">
        <v>806</v>
      </c>
      <c r="X35" s="328">
        <v>395</v>
      </c>
      <c r="Y35" s="328">
        <v>411</v>
      </c>
    </row>
    <row r="36" spans="2:25" ht="18" customHeight="1">
      <c r="B36" s="243" t="s">
        <v>152</v>
      </c>
      <c r="C36" s="236"/>
      <c r="D36" s="328">
        <v>153</v>
      </c>
      <c r="E36" s="328">
        <v>315</v>
      </c>
      <c r="F36" s="328">
        <v>146</v>
      </c>
      <c r="G36" s="328">
        <v>169</v>
      </c>
      <c r="H36" s="235" t="s">
        <v>155</v>
      </c>
      <c r="I36" s="236"/>
      <c r="J36" s="328">
        <v>280</v>
      </c>
      <c r="K36" s="328">
        <v>561</v>
      </c>
      <c r="L36" s="328">
        <v>297</v>
      </c>
      <c r="M36" s="328">
        <v>264</v>
      </c>
      <c r="N36" s="16" t="s">
        <v>51</v>
      </c>
      <c r="O36" s="199" t="s">
        <v>482</v>
      </c>
      <c r="P36" s="328">
        <v>5417</v>
      </c>
      <c r="Q36" s="328">
        <v>10965</v>
      </c>
      <c r="R36" s="328">
        <v>5588</v>
      </c>
      <c r="S36" s="328">
        <v>5377</v>
      </c>
      <c r="T36" s="16" t="s">
        <v>51</v>
      </c>
      <c r="U36" s="199" t="s">
        <v>151</v>
      </c>
      <c r="V36" s="328">
        <v>2224</v>
      </c>
      <c r="W36" s="328">
        <v>4237</v>
      </c>
      <c r="X36" s="328">
        <v>1972</v>
      </c>
      <c r="Y36" s="328">
        <v>2265</v>
      </c>
    </row>
    <row r="37" spans="2:25" ht="18" customHeight="1">
      <c r="B37" s="243" t="s">
        <v>25</v>
      </c>
      <c r="C37" s="236"/>
      <c r="D37" s="328">
        <v>166</v>
      </c>
      <c r="E37" s="328">
        <v>304</v>
      </c>
      <c r="F37" s="328">
        <v>143</v>
      </c>
      <c r="G37" s="328">
        <v>161</v>
      </c>
      <c r="H37" s="235" t="s">
        <v>475</v>
      </c>
      <c r="I37" s="236"/>
      <c r="J37" s="328">
        <v>179</v>
      </c>
      <c r="K37" s="328">
        <v>347</v>
      </c>
      <c r="L37" s="328">
        <v>160</v>
      </c>
      <c r="M37" s="328">
        <v>187</v>
      </c>
      <c r="N37" s="16" t="s">
        <v>51</v>
      </c>
      <c r="O37" s="199" t="s">
        <v>483</v>
      </c>
      <c r="P37" s="328">
        <v>942</v>
      </c>
      <c r="Q37" s="328">
        <v>2005</v>
      </c>
      <c r="R37" s="328">
        <v>987</v>
      </c>
      <c r="S37" s="328">
        <v>1018</v>
      </c>
      <c r="T37" s="16" t="s">
        <v>51</v>
      </c>
      <c r="U37" s="199" t="s">
        <v>154</v>
      </c>
      <c r="V37" s="328">
        <v>197</v>
      </c>
      <c r="W37" s="328">
        <v>387</v>
      </c>
      <c r="X37" s="328">
        <v>186</v>
      </c>
      <c r="Y37" s="328">
        <v>201</v>
      </c>
    </row>
    <row r="38" spans="2:25" ht="18" customHeight="1" thickBot="1">
      <c r="B38" s="248" t="s">
        <v>50</v>
      </c>
      <c r="C38" s="249"/>
      <c r="D38" s="329">
        <v>243</v>
      </c>
      <c r="E38" s="330">
        <v>452</v>
      </c>
      <c r="F38" s="330">
        <v>208</v>
      </c>
      <c r="G38" s="331">
        <v>244</v>
      </c>
      <c r="H38" s="250" t="s">
        <v>476</v>
      </c>
      <c r="I38" s="249"/>
      <c r="J38" s="329">
        <v>144</v>
      </c>
      <c r="K38" s="330">
        <v>261</v>
      </c>
      <c r="L38" s="330">
        <v>132</v>
      </c>
      <c r="M38" s="331">
        <v>129</v>
      </c>
      <c r="N38" s="19" t="s">
        <v>51</v>
      </c>
      <c r="O38" s="200" t="s">
        <v>484</v>
      </c>
      <c r="P38" s="329">
        <v>1047</v>
      </c>
      <c r="Q38" s="330">
        <v>2017</v>
      </c>
      <c r="R38" s="330">
        <v>1020</v>
      </c>
      <c r="S38" s="331">
        <v>997</v>
      </c>
      <c r="T38" s="19"/>
      <c r="U38" s="20"/>
      <c r="V38" s="125"/>
      <c r="W38" s="126"/>
      <c r="X38" s="21"/>
      <c r="Y38" s="21"/>
    </row>
    <row r="39" spans="2:25" ht="18" customHeight="1">
      <c r="B39" s="2" t="s">
        <v>157</v>
      </c>
    </row>
    <row r="41" spans="2: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25" ht="13.5">
      <c r="B42" s="12"/>
      <c r="C42" s="12"/>
      <c r="D42" s="22"/>
      <c r="E42" s="22"/>
      <c r="F42" s="22"/>
      <c r="G42" s="22"/>
      <c r="H42" s="12"/>
      <c r="I42" s="22"/>
      <c r="J42" s="22"/>
      <c r="K42" s="22"/>
      <c r="L42" s="22"/>
      <c r="M42" s="12"/>
      <c r="V42" s="127"/>
    </row>
    <row r="43" spans="2:25">
      <c r="B43" s="12"/>
      <c r="C43" s="12"/>
      <c r="D43" s="18"/>
      <c r="E43" s="18"/>
      <c r="F43" s="18"/>
      <c r="G43" s="18"/>
      <c r="H43" s="12"/>
      <c r="I43" s="18"/>
      <c r="J43" s="18"/>
      <c r="K43" s="18"/>
      <c r="L43" s="18"/>
      <c r="M43" s="12"/>
    </row>
    <row r="44" spans="2:25">
      <c r="B44" s="12"/>
      <c r="C44" s="12"/>
      <c r="D44" s="18"/>
      <c r="E44" s="18"/>
      <c r="F44" s="18"/>
      <c r="G44" s="18"/>
      <c r="H44" s="12"/>
    </row>
    <row r="45" spans="2:25">
      <c r="B45" s="12"/>
      <c r="C45" s="12"/>
      <c r="D45" s="18"/>
      <c r="E45" s="18"/>
      <c r="F45" s="18"/>
      <c r="G45" s="18"/>
      <c r="H45" s="12"/>
      <c r="I45" s="18"/>
      <c r="J45" s="18"/>
      <c r="K45" s="18"/>
      <c r="L45" s="18"/>
      <c r="M45" s="12"/>
      <c r="V45" s="128"/>
    </row>
    <row r="46" spans="2:25">
      <c r="B46" s="12"/>
      <c r="C46" s="12"/>
      <c r="D46" s="18"/>
      <c r="E46" s="18"/>
      <c r="F46" s="18"/>
      <c r="G46" s="18"/>
      <c r="H46" s="12"/>
      <c r="I46" s="18"/>
      <c r="J46" s="18"/>
      <c r="K46" s="18"/>
      <c r="L46" s="18"/>
      <c r="M46" s="12"/>
    </row>
    <row r="47" spans="2:25">
      <c r="B47" s="12"/>
      <c r="C47" s="12"/>
      <c r="D47" s="18"/>
      <c r="E47" s="18"/>
      <c r="F47" s="18"/>
      <c r="G47" s="18"/>
      <c r="H47" s="12"/>
      <c r="I47" s="18"/>
      <c r="J47" s="18"/>
      <c r="K47" s="18"/>
      <c r="L47" s="18"/>
      <c r="M47" s="12"/>
      <c r="V47" s="128"/>
    </row>
    <row r="48" spans="2:25">
      <c r="B48" s="12"/>
      <c r="C48" s="12"/>
      <c r="D48" s="18"/>
      <c r="E48" s="18"/>
      <c r="F48" s="18"/>
      <c r="G48" s="18"/>
      <c r="H48" s="12"/>
      <c r="I48" s="18"/>
      <c r="J48" s="18"/>
      <c r="K48" s="18"/>
      <c r="L48" s="18"/>
      <c r="M48" s="12"/>
      <c r="V48" s="128"/>
    </row>
    <row r="49" spans="2:22">
      <c r="B49" s="12"/>
      <c r="C49" s="12"/>
      <c r="D49" s="18"/>
      <c r="E49" s="18"/>
      <c r="F49" s="18"/>
      <c r="G49" s="18"/>
      <c r="H49" s="12"/>
      <c r="I49" s="18"/>
      <c r="J49" s="18"/>
      <c r="K49" s="18"/>
      <c r="L49" s="18"/>
      <c r="M49" s="12"/>
      <c r="V49" s="128"/>
    </row>
    <row r="50" spans="2:22">
      <c r="B50" s="12"/>
      <c r="C50" s="12"/>
      <c r="D50" s="18"/>
      <c r="E50" s="18"/>
      <c r="F50" s="18"/>
      <c r="G50" s="18"/>
      <c r="H50" s="12"/>
      <c r="I50" s="18"/>
      <c r="J50" s="18"/>
      <c r="K50" s="18"/>
      <c r="L50" s="18"/>
      <c r="M50" s="12"/>
      <c r="V50" s="44"/>
    </row>
    <row r="51" spans="2:2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22">
      <c r="V52" s="128"/>
    </row>
  </sheetData>
  <mergeCells count="110">
    <mergeCell ref="B35:C35"/>
    <mergeCell ref="B34:C34"/>
    <mergeCell ref="H21:I21"/>
    <mergeCell ref="B38:C38"/>
    <mergeCell ref="H38:I38"/>
    <mergeCell ref="H35:I35"/>
    <mergeCell ref="B37:C37"/>
    <mergeCell ref="H36:I36"/>
    <mergeCell ref="H37:I37"/>
    <mergeCell ref="B36:C36"/>
    <mergeCell ref="H34:I34"/>
    <mergeCell ref="H33:I33"/>
    <mergeCell ref="B33:C33"/>
    <mergeCell ref="B30:C30"/>
    <mergeCell ref="B31:C31"/>
    <mergeCell ref="B32:C32"/>
    <mergeCell ref="B6:C7"/>
    <mergeCell ref="T26:U26"/>
    <mergeCell ref="H30:I30"/>
    <mergeCell ref="H29:I29"/>
    <mergeCell ref="H28:I28"/>
    <mergeCell ref="H27:I27"/>
    <mergeCell ref="H26:I26"/>
    <mergeCell ref="T27:U27"/>
    <mergeCell ref="B25:C25"/>
    <mergeCell ref="B21:C21"/>
    <mergeCell ref="B22:C22"/>
    <mergeCell ref="H16:I16"/>
    <mergeCell ref="H18:I18"/>
    <mergeCell ref="H23:I23"/>
    <mergeCell ref="B20:C20"/>
    <mergeCell ref="B27:C27"/>
    <mergeCell ref="B28:C28"/>
    <mergeCell ref="B29:C29"/>
    <mergeCell ref="H24:I24"/>
    <mergeCell ref="H22:I22"/>
    <mergeCell ref="H20:I20"/>
    <mergeCell ref="H19:I19"/>
    <mergeCell ref="H8:I8"/>
    <mergeCell ref="H6:I6"/>
    <mergeCell ref="W3:Y3"/>
    <mergeCell ref="B18:C18"/>
    <mergeCell ref="H13:I13"/>
    <mergeCell ref="B13:C13"/>
    <mergeCell ref="B14:C14"/>
    <mergeCell ref="B19:C19"/>
    <mergeCell ref="T10:U10"/>
    <mergeCell ref="T11:U11"/>
    <mergeCell ref="T4:U4"/>
    <mergeCell ref="T12:U12"/>
    <mergeCell ref="H14:I14"/>
    <mergeCell ref="B15:C15"/>
    <mergeCell ref="H15:I15"/>
    <mergeCell ref="B16:C16"/>
    <mergeCell ref="B17:C17"/>
    <mergeCell ref="H17:I17"/>
    <mergeCell ref="B4:C4"/>
    <mergeCell ref="B10:C10"/>
    <mergeCell ref="H9:I9"/>
    <mergeCell ref="N15:O15"/>
    <mergeCell ref="B11:C11"/>
    <mergeCell ref="B12:C12"/>
    <mergeCell ref="H12:I12"/>
    <mergeCell ref="H11:I11"/>
    <mergeCell ref="N32:O32"/>
    <mergeCell ref="N24:O24"/>
    <mergeCell ref="N30:O30"/>
    <mergeCell ref="B26:C26"/>
    <mergeCell ref="B23:C23"/>
    <mergeCell ref="B24:C24"/>
    <mergeCell ref="N26:O26"/>
    <mergeCell ref="N31:O31"/>
    <mergeCell ref="N28:O28"/>
    <mergeCell ref="N29:O29"/>
    <mergeCell ref="N23:O23"/>
    <mergeCell ref="H32:I32"/>
    <mergeCell ref="H31:I31"/>
    <mergeCell ref="H10:I10"/>
    <mergeCell ref="H7:I7"/>
    <mergeCell ref="N6:O6"/>
    <mergeCell ref="J2:P2"/>
    <mergeCell ref="N14:O14"/>
    <mergeCell ref="N10:O10"/>
    <mergeCell ref="N11:O11"/>
    <mergeCell ref="N13:O13"/>
    <mergeCell ref="N4:O4"/>
    <mergeCell ref="N7:O7"/>
    <mergeCell ref="H4:I4"/>
    <mergeCell ref="T6:U6"/>
    <mergeCell ref="T8:U8"/>
    <mergeCell ref="T9:U9"/>
    <mergeCell ref="T25:U25"/>
    <mergeCell ref="N21:O21"/>
    <mergeCell ref="N25:O25"/>
    <mergeCell ref="N12:O12"/>
    <mergeCell ref="N22:O22"/>
    <mergeCell ref="N18:O18"/>
    <mergeCell ref="N19:O19"/>
    <mergeCell ref="T24:U24"/>
    <mergeCell ref="T7:U7"/>
    <mergeCell ref="N17:O17"/>
    <mergeCell ref="N16:O16"/>
    <mergeCell ref="T13:U13"/>
    <mergeCell ref="T14:U14"/>
    <mergeCell ref="T17:U17"/>
    <mergeCell ref="T16:U16"/>
    <mergeCell ref="T15:U15"/>
    <mergeCell ref="N20:O20"/>
    <mergeCell ref="N8:O8"/>
    <mergeCell ref="N9:O9"/>
  </mergeCells>
  <phoneticPr fontId="2"/>
  <pageMargins left="0.78740157480314965" right="0.39370078740157483" top="0.98425196850393704" bottom="0.98425196850393704" header="0.51181102362204722" footer="0.51181102362204722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1:BA56"/>
  <sheetViews>
    <sheetView showGridLines="0" topLeftCell="B1" zoomScale="85" zoomScaleNormal="85" zoomScaleSheetLayoutView="100" workbookViewId="0">
      <pane xSplit="2" ySplit="4" topLeftCell="D5" activePane="bottomRight" state="frozen"/>
      <selection activeCell="G50" sqref="G50"/>
      <selection pane="topRight" activeCell="G50" sqref="G50"/>
      <selection pane="bottomLeft" activeCell="G50" sqref="G50"/>
      <selection pane="bottomRight" activeCell="G50" sqref="G50"/>
    </sheetView>
  </sheetViews>
  <sheetFormatPr defaultRowHeight="12.75"/>
  <cols>
    <col min="1" max="1" width="5" style="15" customWidth="1"/>
    <col min="2" max="2" width="2.625" style="15" customWidth="1"/>
    <col min="3" max="3" width="10.875" style="15" customWidth="1"/>
    <col min="4" max="4" width="8.5" style="15" bestFit="1" customWidth="1"/>
    <col min="5" max="5" width="9.375" style="15" bestFit="1" customWidth="1"/>
    <col min="6" max="7" width="8.5" style="15" bestFit="1" customWidth="1"/>
    <col min="8" max="8" width="2.25" style="15" customWidth="1"/>
    <col min="9" max="9" width="10.875" style="15" customWidth="1"/>
    <col min="10" max="10" width="7.625" style="15" bestFit="1" customWidth="1"/>
    <col min="11" max="11" width="7.625" style="15" customWidth="1"/>
    <col min="12" max="13" width="7.625" style="15" bestFit="1" customWidth="1"/>
    <col min="14" max="14" width="2.75" style="15" customWidth="1"/>
    <col min="15" max="15" width="10.875" style="15" customWidth="1"/>
    <col min="16" max="16" width="7.625" style="15" bestFit="1" customWidth="1"/>
    <col min="17" max="17" width="7.625" style="15" customWidth="1"/>
    <col min="18" max="19" width="7.625" style="15" bestFit="1" customWidth="1"/>
    <col min="20" max="20" width="2.75" style="15" customWidth="1"/>
    <col min="21" max="21" width="11.5" style="15" customWidth="1"/>
    <col min="22" max="22" width="7.625" style="15" bestFit="1" customWidth="1"/>
    <col min="23" max="23" width="8.5" style="15" bestFit="1" customWidth="1"/>
    <col min="24" max="25" width="7.625" style="15" bestFit="1" customWidth="1"/>
    <col min="26" max="26" width="7.625" style="15" customWidth="1"/>
    <col min="27" max="27" width="5" style="15" customWidth="1"/>
    <col min="28" max="28" width="2.75" style="15" customWidth="1"/>
    <col min="29" max="29" width="10.875" style="15" customWidth="1"/>
    <col min="30" max="30" width="7.625" style="15" bestFit="1" customWidth="1"/>
    <col min="31" max="31" width="8.5" style="15" bestFit="1" customWidth="1"/>
    <col min="32" max="33" width="7.625" style="15" bestFit="1" customWidth="1"/>
    <col min="34" max="34" width="2.75" style="15" customWidth="1"/>
    <col min="35" max="35" width="10.875" style="15" customWidth="1"/>
    <col min="36" max="36" width="7.625" style="15" bestFit="1" customWidth="1"/>
    <col min="37" max="37" width="7.625" style="15" customWidth="1"/>
    <col min="38" max="39" width="7.625" style="15" bestFit="1" customWidth="1"/>
    <col min="40" max="40" width="2.75" style="15" customWidth="1"/>
    <col min="41" max="41" width="10.875" style="15" customWidth="1"/>
    <col min="42" max="42" width="7.625" style="15" bestFit="1" customWidth="1"/>
    <col min="43" max="43" width="7.625" style="15" customWidth="1"/>
    <col min="44" max="45" width="7.625" style="15" bestFit="1" customWidth="1"/>
    <col min="46" max="46" width="2.75" style="15" customWidth="1"/>
    <col min="47" max="47" width="10.875" style="15" customWidth="1"/>
    <col min="48" max="48" width="7.625" style="15" bestFit="1" customWidth="1"/>
    <col min="49" max="49" width="7.625" style="15" customWidth="1"/>
    <col min="50" max="51" width="7.625" style="15" bestFit="1" customWidth="1"/>
    <col min="52" max="16384" width="9" style="15"/>
  </cols>
  <sheetData>
    <row r="1" spans="2:53" ht="13.5" customHeight="1"/>
    <row r="2" spans="2:53" ht="18" customHeight="1">
      <c r="B2" s="36"/>
      <c r="C2" s="36"/>
      <c r="E2" s="202"/>
      <c r="F2" s="202"/>
      <c r="G2" s="202"/>
      <c r="H2" s="202"/>
      <c r="I2" s="202"/>
      <c r="J2" s="87" t="s">
        <v>550</v>
      </c>
      <c r="K2" s="239" t="s">
        <v>553</v>
      </c>
      <c r="L2" s="239"/>
      <c r="M2" s="239"/>
      <c r="N2" s="239"/>
      <c r="O2" s="239"/>
      <c r="P2" s="239"/>
      <c r="Q2" s="239"/>
      <c r="R2" s="36"/>
      <c r="S2" s="36"/>
      <c r="T2" s="36"/>
      <c r="U2" s="36"/>
      <c r="V2" s="36"/>
      <c r="W2" s="36"/>
      <c r="X2" s="36"/>
      <c r="Y2" s="36"/>
      <c r="Z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</row>
    <row r="3" spans="2:53" ht="18" customHeight="1" thickBot="1">
      <c r="W3" s="244" t="s">
        <v>589</v>
      </c>
      <c r="X3" s="244"/>
      <c r="Y3" s="244"/>
      <c r="Z3" s="62"/>
      <c r="AB3" s="256" t="s">
        <v>426</v>
      </c>
      <c r="AC3" s="256"/>
      <c r="AW3" s="244" t="s">
        <v>589</v>
      </c>
      <c r="AX3" s="244"/>
      <c r="AY3" s="244"/>
    </row>
    <row r="4" spans="2:53" ht="18" customHeight="1">
      <c r="B4" s="255" t="s">
        <v>158</v>
      </c>
      <c r="C4" s="252"/>
      <c r="D4" s="189" t="s">
        <v>29</v>
      </c>
      <c r="E4" s="205" t="s">
        <v>49</v>
      </c>
      <c r="F4" s="205" t="s">
        <v>34</v>
      </c>
      <c r="G4" s="205" t="s">
        <v>35</v>
      </c>
      <c r="H4" s="251" t="s">
        <v>158</v>
      </c>
      <c r="I4" s="252"/>
      <c r="J4" s="37" t="s">
        <v>29</v>
      </c>
      <c r="K4" s="205" t="s">
        <v>49</v>
      </c>
      <c r="L4" s="205" t="s">
        <v>34</v>
      </c>
      <c r="M4" s="205" t="s">
        <v>35</v>
      </c>
      <c r="N4" s="251" t="s">
        <v>158</v>
      </c>
      <c r="O4" s="252"/>
      <c r="P4" s="37" t="s">
        <v>29</v>
      </c>
      <c r="Q4" s="205" t="s">
        <v>49</v>
      </c>
      <c r="R4" s="205" t="s">
        <v>34</v>
      </c>
      <c r="S4" s="205" t="s">
        <v>35</v>
      </c>
      <c r="T4" s="251" t="s">
        <v>158</v>
      </c>
      <c r="U4" s="252"/>
      <c r="V4" s="37" t="s">
        <v>29</v>
      </c>
      <c r="W4" s="205" t="s">
        <v>49</v>
      </c>
      <c r="X4" s="205" t="s">
        <v>34</v>
      </c>
      <c r="Y4" s="38" t="s">
        <v>35</v>
      </c>
      <c r="Z4" s="198"/>
      <c r="AB4" s="255" t="s">
        <v>158</v>
      </c>
      <c r="AC4" s="252"/>
      <c r="AD4" s="37" t="s">
        <v>29</v>
      </c>
      <c r="AE4" s="205" t="s">
        <v>49</v>
      </c>
      <c r="AF4" s="205" t="s">
        <v>34</v>
      </c>
      <c r="AG4" s="205" t="s">
        <v>35</v>
      </c>
      <c r="AH4" s="251" t="s">
        <v>158</v>
      </c>
      <c r="AI4" s="252"/>
      <c r="AJ4" s="37" t="s">
        <v>29</v>
      </c>
      <c r="AK4" s="205" t="s">
        <v>49</v>
      </c>
      <c r="AL4" s="205" t="s">
        <v>34</v>
      </c>
      <c r="AM4" s="205" t="s">
        <v>35</v>
      </c>
      <c r="AN4" s="251" t="s">
        <v>158</v>
      </c>
      <c r="AO4" s="252"/>
      <c r="AP4" s="37" t="s">
        <v>29</v>
      </c>
      <c r="AQ4" s="205" t="s">
        <v>49</v>
      </c>
      <c r="AR4" s="205" t="s">
        <v>34</v>
      </c>
      <c r="AS4" s="205" t="s">
        <v>35</v>
      </c>
      <c r="AT4" s="251" t="s">
        <v>158</v>
      </c>
      <c r="AU4" s="252"/>
      <c r="AV4" s="37" t="s">
        <v>29</v>
      </c>
      <c r="AW4" s="205" t="s">
        <v>49</v>
      </c>
      <c r="AX4" s="205" t="s">
        <v>34</v>
      </c>
      <c r="AY4" s="38" t="s">
        <v>35</v>
      </c>
    </row>
    <row r="5" spans="2:53" s="41" customFormat="1" ht="15.95" customHeight="1">
      <c r="B5" s="260" t="s">
        <v>33</v>
      </c>
      <c r="C5" s="261"/>
      <c r="D5" s="129">
        <f>D8+D38+J24+J39+P9+P29+P44+V5+V16+V43+AD27+AD41+AJ22+AJ41+AP15+AV8</f>
        <v>56183</v>
      </c>
      <c r="E5" s="129">
        <f>E8+E38+K24+K39+Q9+Q29+Q44+W5+W16+W43+AE27+AE41+AK22+AK41+AQ15+AW8</f>
        <v>113816</v>
      </c>
      <c r="F5" s="129">
        <f>F8+F38+L24+L39+R9+R29+R44+X5+X16+X43+AF27+AF41+AL22+AL41+AR15+AX8</f>
        <v>55249</v>
      </c>
      <c r="G5" s="130">
        <f>G8+G38+M24+M39+S9+S29+S44+Y5+Y16+Y43+AG27+AG41+AM22+AM41+AS15+AY8</f>
        <v>58567</v>
      </c>
      <c r="H5" s="40"/>
      <c r="I5" s="199" t="s">
        <v>166</v>
      </c>
      <c r="J5" s="321">
        <v>398</v>
      </c>
      <c r="K5" s="321">
        <v>785</v>
      </c>
      <c r="L5" s="321">
        <v>370</v>
      </c>
      <c r="M5" s="321">
        <v>415</v>
      </c>
      <c r="N5" s="40"/>
      <c r="O5" s="199" t="s">
        <v>409</v>
      </c>
      <c r="P5" s="321">
        <v>42</v>
      </c>
      <c r="Q5" s="321">
        <v>77</v>
      </c>
      <c r="R5" s="321">
        <v>50</v>
      </c>
      <c r="S5" s="321">
        <v>27</v>
      </c>
      <c r="T5" s="235" t="s">
        <v>410</v>
      </c>
      <c r="U5" s="236"/>
      <c r="V5" s="169">
        <f>SUM(V7:V13)</f>
        <v>640</v>
      </c>
      <c r="W5" s="169">
        <f>SUM(W7:W13)</f>
        <v>1104</v>
      </c>
      <c r="X5" s="169">
        <f>SUM(X7:X13)</f>
        <v>527</v>
      </c>
      <c r="Y5" s="170">
        <f>SUM(Y7:Y13)</f>
        <v>577</v>
      </c>
      <c r="Z5" s="39"/>
      <c r="AB5" s="158"/>
      <c r="AC5" s="97" t="s">
        <v>412</v>
      </c>
      <c r="AD5" s="321">
        <v>77</v>
      </c>
      <c r="AE5" s="321">
        <v>144</v>
      </c>
      <c r="AF5" s="321">
        <v>73</v>
      </c>
      <c r="AG5" s="321">
        <v>71</v>
      </c>
      <c r="AH5" s="42"/>
      <c r="AI5" s="97" t="s">
        <v>26</v>
      </c>
      <c r="AJ5" s="321">
        <v>22</v>
      </c>
      <c r="AK5" s="321">
        <v>33</v>
      </c>
      <c r="AL5" s="321">
        <v>19</v>
      </c>
      <c r="AM5" s="321">
        <v>14</v>
      </c>
      <c r="AN5" s="42"/>
      <c r="AO5" s="199" t="s">
        <v>404</v>
      </c>
      <c r="AP5" s="321">
        <v>46</v>
      </c>
      <c r="AQ5" s="321">
        <v>77</v>
      </c>
      <c r="AR5" s="321">
        <v>33</v>
      </c>
      <c r="AS5" s="321">
        <v>44</v>
      </c>
      <c r="AT5" s="40"/>
      <c r="AU5" s="199" t="s">
        <v>304</v>
      </c>
      <c r="AV5" s="321">
        <v>100</v>
      </c>
      <c r="AW5" s="321">
        <v>194</v>
      </c>
      <c r="AX5" s="321">
        <v>100</v>
      </c>
      <c r="AY5" s="321">
        <v>94</v>
      </c>
      <c r="AZ5" s="158"/>
    </row>
    <row r="6" spans="2:53" ht="13.5" customHeight="1">
      <c r="B6" s="86"/>
      <c r="C6" s="31"/>
      <c r="H6" s="16"/>
      <c r="I6" s="199" t="s">
        <v>171</v>
      </c>
      <c r="J6" s="321">
        <v>518</v>
      </c>
      <c r="K6" s="321">
        <v>912</v>
      </c>
      <c r="L6" s="321">
        <v>415</v>
      </c>
      <c r="M6" s="321">
        <v>497</v>
      </c>
      <c r="N6" s="16"/>
      <c r="O6" s="199" t="s">
        <v>579</v>
      </c>
      <c r="P6" s="321">
        <v>84</v>
      </c>
      <c r="Q6" s="321">
        <v>138</v>
      </c>
      <c r="R6" s="321">
        <v>65</v>
      </c>
      <c r="S6" s="321">
        <v>73</v>
      </c>
      <c r="T6" s="99"/>
      <c r="U6" s="100"/>
      <c r="V6" s="167"/>
      <c r="W6" s="167"/>
      <c r="X6" s="167"/>
      <c r="Y6" s="168"/>
      <c r="Z6" s="18"/>
      <c r="AB6" s="86"/>
      <c r="AC6" s="199" t="s">
        <v>162</v>
      </c>
      <c r="AD6" s="321">
        <v>308</v>
      </c>
      <c r="AE6" s="321">
        <v>750</v>
      </c>
      <c r="AF6" s="321">
        <v>368</v>
      </c>
      <c r="AG6" s="321">
        <v>382</v>
      </c>
      <c r="AH6" s="16"/>
      <c r="AI6" s="199" t="s">
        <v>163</v>
      </c>
      <c r="AJ6" s="321">
        <v>221</v>
      </c>
      <c r="AK6" s="321">
        <v>576</v>
      </c>
      <c r="AL6" s="321">
        <v>282</v>
      </c>
      <c r="AM6" s="321">
        <v>294</v>
      </c>
      <c r="AN6" s="16"/>
      <c r="AO6" s="85" t="s">
        <v>408</v>
      </c>
      <c r="AP6" s="321">
        <v>103</v>
      </c>
      <c r="AQ6" s="321">
        <v>211</v>
      </c>
      <c r="AR6" s="321">
        <v>97</v>
      </c>
      <c r="AS6" s="321">
        <v>114</v>
      </c>
      <c r="AT6" s="16"/>
      <c r="AU6" s="31"/>
      <c r="AV6" s="169"/>
      <c r="AW6" s="169"/>
      <c r="AX6" s="169"/>
      <c r="AY6" s="170"/>
    </row>
    <row r="7" spans="2:53" ht="12.75" customHeight="1">
      <c r="B7" s="86"/>
      <c r="C7" s="31"/>
      <c r="D7" s="18"/>
      <c r="E7" s="18"/>
      <c r="F7" s="18"/>
      <c r="G7" s="18"/>
      <c r="H7" s="16"/>
      <c r="I7" s="199" t="s">
        <v>179</v>
      </c>
      <c r="J7" s="321">
        <v>88</v>
      </c>
      <c r="K7" s="321">
        <v>130</v>
      </c>
      <c r="L7" s="321">
        <v>71</v>
      </c>
      <c r="M7" s="321">
        <v>59</v>
      </c>
      <c r="N7" s="16"/>
      <c r="O7" s="31"/>
      <c r="P7" s="172"/>
      <c r="Q7" s="172"/>
      <c r="R7" s="172"/>
      <c r="S7" s="172"/>
      <c r="T7" s="16"/>
      <c r="U7" s="101" t="s">
        <v>161</v>
      </c>
      <c r="V7" s="321">
        <v>64</v>
      </c>
      <c r="W7" s="321">
        <v>120</v>
      </c>
      <c r="X7" s="321">
        <v>58</v>
      </c>
      <c r="Y7" s="322">
        <v>62</v>
      </c>
      <c r="Z7" s="18"/>
      <c r="AB7" s="86"/>
      <c r="AC7" s="199" t="s">
        <v>168</v>
      </c>
      <c r="AD7" s="321">
        <v>386</v>
      </c>
      <c r="AE7" s="321">
        <v>769</v>
      </c>
      <c r="AF7" s="321">
        <v>388</v>
      </c>
      <c r="AG7" s="321">
        <v>381</v>
      </c>
      <c r="AH7" s="16"/>
      <c r="AI7" s="199" t="s">
        <v>169</v>
      </c>
      <c r="AJ7" s="321">
        <v>98</v>
      </c>
      <c r="AK7" s="321">
        <v>277</v>
      </c>
      <c r="AL7" s="321">
        <v>134</v>
      </c>
      <c r="AM7" s="321">
        <v>143</v>
      </c>
      <c r="AN7" s="16"/>
      <c r="AO7" s="204" t="s">
        <v>223</v>
      </c>
      <c r="AP7" s="321">
        <v>40</v>
      </c>
      <c r="AQ7" s="321">
        <v>64</v>
      </c>
      <c r="AR7" s="321">
        <v>27</v>
      </c>
      <c r="AS7" s="321">
        <v>37</v>
      </c>
      <c r="AT7" s="16"/>
      <c r="AU7" s="199"/>
      <c r="AV7" s="169"/>
      <c r="AW7" s="169"/>
      <c r="AX7" s="169"/>
      <c r="AY7" s="170"/>
      <c r="AZ7" s="86"/>
      <c r="BA7" s="12"/>
    </row>
    <row r="8" spans="2:53" ht="12.75" customHeight="1">
      <c r="B8" s="253" t="s">
        <v>178</v>
      </c>
      <c r="C8" s="236"/>
      <c r="D8" s="17">
        <f>SUM(D10:D36)</f>
        <v>7626</v>
      </c>
      <c r="E8" s="17">
        <f>SUM(E10:E36)</f>
        <v>15677</v>
      </c>
      <c r="F8" s="17">
        <f>SUM(F10:F36)</f>
        <v>7499</v>
      </c>
      <c r="G8" s="17">
        <f>SUM(G10:G36)</f>
        <v>8178</v>
      </c>
      <c r="H8" s="16"/>
      <c r="I8" s="199" t="s">
        <v>186</v>
      </c>
      <c r="J8" s="321">
        <v>9</v>
      </c>
      <c r="K8" s="321">
        <v>12</v>
      </c>
      <c r="L8" s="321">
        <v>7</v>
      </c>
      <c r="M8" s="321">
        <v>5</v>
      </c>
      <c r="N8" s="16"/>
      <c r="O8" s="31"/>
      <c r="P8" s="172"/>
      <c r="Q8" s="172"/>
      <c r="R8" s="172"/>
      <c r="S8" s="172"/>
      <c r="T8" s="16"/>
      <c r="U8" s="31" t="s">
        <v>167</v>
      </c>
      <c r="V8" s="321">
        <v>54</v>
      </c>
      <c r="W8" s="321">
        <v>83</v>
      </c>
      <c r="X8" s="321">
        <v>39</v>
      </c>
      <c r="Y8" s="322">
        <v>44</v>
      </c>
      <c r="Z8" s="18"/>
      <c r="AB8" s="86"/>
      <c r="AC8" s="199" t="s">
        <v>174</v>
      </c>
      <c r="AD8" s="321">
        <v>686</v>
      </c>
      <c r="AE8" s="321">
        <v>1550</v>
      </c>
      <c r="AF8" s="321">
        <v>770</v>
      </c>
      <c r="AG8" s="321">
        <v>780</v>
      </c>
      <c r="AH8" s="16"/>
      <c r="AI8" s="199" t="s">
        <v>175</v>
      </c>
      <c r="AJ8" s="321">
        <v>133</v>
      </c>
      <c r="AK8" s="321">
        <v>312</v>
      </c>
      <c r="AL8" s="321">
        <v>158</v>
      </c>
      <c r="AM8" s="321">
        <v>154</v>
      </c>
      <c r="AN8" s="16"/>
      <c r="AO8" s="199" t="s">
        <v>413</v>
      </c>
      <c r="AP8" s="321">
        <v>55</v>
      </c>
      <c r="AQ8" s="321">
        <v>87</v>
      </c>
      <c r="AR8" s="321">
        <v>36</v>
      </c>
      <c r="AS8" s="321">
        <v>51</v>
      </c>
      <c r="AT8" s="257" t="s">
        <v>165</v>
      </c>
      <c r="AU8" s="258"/>
      <c r="AV8" s="166">
        <f>SUM(AV10:AV34)</f>
        <v>2421</v>
      </c>
      <c r="AW8" s="166">
        <f>SUM(AW10:AW34)</f>
        <v>4624</v>
      </c>
      <c r="AX8" s="166">
        <f>SUM(AX10:AX34)</f>
        <v>2158</v>
      </c>
      <c r="AY8" s="177">
        <f>SUM(AY10:AY34)</f>
        <v>2466</v>
      </c>
      <c r="AZ8" s="18"/>
    </row>
    <row r="9" spans="2:53" ht="12.75" customHeight="1">
      <c r="B9" s="203"/>
      <c r="C9" s="199"/>
      <c r="D9" s="17"/>
      <c r="E9" s="17"/>
      <c r="F9" s="17"/>
      <c r="G9" s="17"/>
      <c r="H9" s="16"/>
      <c r="I9" s="199" t="s">
        <v>192</v>
      </c>
      <c r="J9" s="321">
        <v>270</v>
      </c>
      <c r="K9" s="321">
        <v>462</v>
      </c>
      <c r="L9" s="321">
        <v>210</v>
      </c>
      <c r="M9" s="321">
        <v>252</v>
      </c>
      <c r="N9" s="257" t="s">
        <v>160</v>
      </c>
      <c r="O9" s="262"/>
      <c r="P9" s="166">
        <f>SUM(P11:P27)</f>
        <v>4395</v>
      </c>
      <c r="Q9" s="166">
        <f>SUM(Q11:Q27)</f>
        <v>8939</v>
      </c>
      <c r="R9" s="166">
        <f>SUM(R11:R27)</f>
        <v>4262</v>
      </c>
      <c r="S9" s="174">
        <f>SUM(S11:S27)</f>
        <v>4677</v>
      </c>
      <c r="T9" s="16"/>
      <c r="U9" s="199" t="s">
        <v>173</v>
      </c>
      <c r="V9" s="321">
        <v>69</v>
      </c>
      <c r="W9" s="321">
        <v>116</v>
      </c>
      <c r="X9" s="321">
        <v>61</v>
      </c>
      <c r="Y9" s="322">
        <v>55</v>
      </c>
      <c r="Z9" s="18"/>
      <c r="AB9" s="86"/>
      <c r="AC9" s="199" t="s">
        <v>182</v>
      </c>
      <c r="AD9" s="321">
        <v>669</v>
      </c>
      <c r="AE9" s="321">
        <v>1285</v>
      </c>
      <c r="AF9" s="321">
        <v>631</v>
      </c>
      <c r="AG9" s="321">
        <v>654</v>
      </c>
      <c r="AH9" s="16"/>
      <c r="AI9" s="199" t="s">
        <v>183</v>
      </c>
      <c r="AJ9" s="321">
        <v>34</v>
      </c>
      <c r="AK9" s="321">
        <v>58</v>
      </c>
      <c r="AL9" s="321">
        <v>24</v>
      </c>
      <c r="AM9" s="321">
        <v>34</v>
      </c>
      <c r="AN9" s="16"/>
      <c r="AO9" s="199" t="s">
        <v>164</v>
      </c>
      <c r="AP9" s="321">
        <v>43</v>
      </c>
      <c r="AQ9" s="321">
        <v>73</v>
      </c>
      <c r="AR9" s="321">
        <v>28</v>
      </c>
      <c r="AS9" s="321">
        <v>45</v>
      </c>
      <c r="AT9" s="16"/>
      <c r="AU9" s="31"/>
      <c r="AV9" s="169"/>
      <c r="AW9" s="169"/>
      <c r="AX9" s="169"/>
      <c r="AY9" s="170"/>
    </row>
    <row r="10" spans="2:53" ht="13.5">
      <c r="B10" s="86"/>
      <c r="C10" s="199" t="s">
        <v>191</v>
      </c>
      <c r="D10" s="321">
        <v>125</v>
      </c>
      <c r="E10" s="321">
        <v>230</v>
      </c>
      <c r="F10" s="321">
        <v>105</v>
      </c>
      <c r="G10" s="321">
        <v>125</v>
      </c>
      <c r="H10" s="16"/>
      <c r="I10" s="199" t="s">
        <v>197</v>
      </c>
      <c r="J10" s="321">
        <v>87</v>
      </c>
      <c r="K10" s="321">
        <v>158</v>
      </c>
      <c r="L10" s="321">
        <v>75</v>
      </c>
      <c r="M10" s="321">
        <v>83</v>
      </c>
      <c r="N10" s="16"/>
      <c r="O10" s="31"/>
      <c r="P10" s="169"/>
      <c r="Q10" s="169"/>
      <c r="R10" s="169"/>
      <c r="S10" s="169"/>
      <c r="T10" s="16"/>
      <c r="U10" s="199" t="s">
        <v>181</v>
      </c>
      <c r="V10" s="321">
        <v>96</v>
      </c>
      <c r="W10" s="321">
        <v>155</v>
      </c>
      <c r="X10" s="321">
        <v>71</v>
      </c>
      <c r="Y10" s="322">
        <v>84</v>
      </c>
      <c r="Z10" s="18"/>
      <c r="AB10" s="86"/>
      <c r="AC10" s="199" t="s">
        <v>189</v>
      </c>
      <c r="AD10" s="321">
        <v>81</v>
      </c>
      <c r="AE10" s="321">
        <v>152</v>
      </c>
      <c r="AF10" s="321">
        <v>73</v>
      </c>
      <c r="AG10" s="321">
        <v>79</v>
      </c>
      <c r="AH10" s="16"/>
      <c r="AI10" s="199" t="s">
        <v>195</v>
      </c>
      <c r="AJ10" s="321">
        <v>125</v>
      </c>
      <c r="AK10" s="321">
        <v>228</v>
      </c>
      <c r="AL10" s="321">
        <v>101</v>
      </c>
      <c r="AM10" s="321">
        <v>127</v>
      </c>
      <c r="AN10" s="16"/>
      <c r="AO10" s="199" t="s">
        <v>170</v>
      </c>
      <c r="AP10" s="321">
        <v>63</v>
      </c>
      <c r="AQ10" s="321">
        <v>107</v>
      </c>
      <c r="AR10" s="321">
        <v>53</v>
      </c>
      <c r="AS10" s="321">
        <v>54</v>
      </c>
      <c r="AT10" s="16"/>
      <c r="AU10" s="199" t="s">
        <v>177</v>
      </c>
      <c r="AV10" s="321">
        <v>158</v>
      </c>
      <c r="AW10" s="321">
        <v>308</v>
      </c>
      <c r="AX10" s="321">
        <v>148</v>
      </c>
      <c r="AY10" s="322">
        <v>160</v>
      </c>
    </row>
    <row r="11" spans="2:53" ht="12.75" customHeight="1">
      <c r="B11" s="86"/>
      <c r="C11" s="199" t="s">
        <v>5</v>
      </c>
      <c r="D11" s="321">
        <v>89</v>
      </c>
      <c r="E11" s="321">
        <v>161</v>
      </c>
      <c r="F11" s="321">
        <v>73</v>
      </c>
      <c r="G11" s="321">
        <v>88</v>
      </c>
      <c r="H11" s="16"/>
      <c r="I11" s="199" t="s">
        <v>204</v>
      </c>
      <c r="J11" s="321">
        <v>87</v>
      </c>
      <c r="K11" s="321">
        <v>154</v>
      </c>
      <c r="L11" s="321">
        <v>70</v>
      </c>
      <c r="M11" s="321">
        <v>84</v>
      </c>
      <c r="N11" s="16"/>
      <c r="O11" s="199" t="s">
        <v>172</v>
      </c>
      <c r="P11" s="321">
        <v>166</v>
      </c>
      <c r="Q11" s="321">
        <v>290</v>
      </c>
      <c r="R11" s="321">
        <v>142</v>
      </c>
      <c r="S11" s="321">
        <v>148</v>
      </c>
      <c r="T11" s="16"/>
      <c r="U11" s="199" t="s">
        <v>188</v>
      </c>
      <c r="V11" s="321">
        <v>131</v>
      </c>
      <c r="W11" s="321">
        <v>224</v>
      </c>
      <c r="X11" s="321">
        <v>98</v>
      </c>
      <c r="Y11" s="322">
        <v>126</v>
      </c>
      <c r="Z11" s="18"/>
      <c r="AB11" s="86"/>
      <c r="AC11" s="199" t="s">
        <v>194</v>
      </c>
      <c r="AD11" s="321">
        <v>304</v>
      </c>
      <c r="AE11" s="321">
        <v>608</v>
      </c>
      <c r="AF11" s="321">
        <v>301</v>
      </c>
      <c r="AG11" s="321">
        <v>307</v>
      </c>
      <c r="AH11" s="16"/>
      <c r="AI11" s="199" t="s">
        <v>200</v>
      </c>
      <c r="AJ11" s="321">
        <v>178</v>
      </c>
      <c r="AK11" s="321">
        <v>495</v>
      </c>
      <c r="AL11" s="321">
        <v>232</v>
      </c>
      <c r="AM11" s="321">
        <v>263</v>
      </c>
      <c r="AN11" s="16"/>
      <c r="AO11" s="199" t="s">
        <v>176</v>
      </c>
      <c r="AP11" s="321">
        <v>145</v>
      </c>
      <c r="AQ11" s="321">
        <v>301</v>
      </c>
      <c r="AR11" s="321">
        <v>145</v>
      </c>
      <c r="AS11" s="321">
        <v>156</v>
      </c>
      <c r="AT11" s="16"/>
      <c r="AU11" s="199" t="s">
        <v>185</v>
      </c>
      <c r="AV11" s="321">
        <v>77</v>
      </c>
      <c r="AW11" s="321">
        <v>154</v>
      </c>
      <c r="AX11" s="321">
        <v>77</v>
      </c>
      <c r="AY11" s="322">
        <v>77</v>
      </c>
    </row>
    <row r="12" spans="2:53" ht="13.5">
      <c r="B12" s="86"/>
      <c r="C12" s="199" t="s">
        <v>203</v>
      </c>
      <c r="D12" s="321">
        <v>214</v>
      </c>
      <c r="E12" s="321">
        <v>374</v>
      </c>
      <c r="F12" s="321">
        <v>189</v>
      </c>
      <c r="G12" s="321">
        <v>185</v>
      </c>
      <c r="H12" s="16"/>
      <c r="I12" s="199" t="s">
        <v>209</v>
      </c>
      <c r="J12" s="321">
        <v>125</v>
      </c>
      <c r="K12" s="321">
        <v>235</v>
      </c>
      <c r="L12" s="321">
        <v>107</v>
      </c>
      <c r="M12" s="321">
        <v>128</v>
      </c>
      <c r="N12" s="16"/>
      <c r="O12" s="199" t="s">
        <v>180</v>
      </c>
      <c r="P12" s="321">
        <v>346</v>
      </c>
      <c r="Q12" s="321">
        <v>641</v>
      </c>
      <c r="R12" s="321">
        <v>280</v>
      </c>
      <c r="S12" s="321">
        <v>361</v>
      </c>
      <c r="T12" s="16"/>
      <c r="U12" s="199" t="s">
        <v>193</v>
      </c>
      <c r="V12" s="321">
        <v>175</v>
      </c>
      <c r="W12" s="321">
        <v>302</v>
      </c>
      <c r="X12" s="321">
        <v>146</v>
      </c>
      <c r="Y12" s="322">
        <v>156</v>
      </c>
      <c r="Z12" s="18"/>
      <c r="AB12" s="86"/>
      <c r="AC12" s="199" t="s">
        <v>55</v>
      </c>
      <c r="AD12" s="321">
        <v>736</v>
      </c>
      <c r="AE12" s="321">
        <v>1908</v>
      </c>
      <c r="AF12" s="321">
        <v>960</v>
      </c>
      <c r="AG12" s="321">
        <v>948</v>
      </c>
      <c r="AH12" s="16"/>
      <c r="AI12" s="199" t="s">
        <v>207</v>
      </c>
      <c r="AJ12" s="321">
        <v>231</v>
      </c>
      <c r="AK12" s="321">
        <v>599</v>
      </c>
      <c r="AL12" s="321">
        <v>296</v>
      </c>
      <c r="AM12" s="321">
        <v>303</v>
      </c>
      <c r="AN12" s="16"/>
      <c r="AO12" s="199" t="s">
        <v>184</v>
      </c>
      <c r="AP12" s="321">
        <v>58</v>
      </c>
      <c r="AQ12" s="321">
        <v>109</v>
      </c>
      <c r="AR12" s="321">
        <v>50</v>
      </c>
      <c r="AS12" s="321">
        <v>59</v>
      </c>
      <c r="AT12" s="16"/>
      <c r="AU12" s="199" t="s">
        <v>190</v>
      </c>
      <c r="AV12" s="321">
        <v>56</v>
      </c>
      <c r="AW12" s="321">
        <v>111</v>
      </c>
      <c r="AX12" s="321">
        <v>55</v>
      </c>
      <c r="AY12" s="322">
        <v>56</v>
      </c>
    </row>
    <row r="13" spans="2:53" ht="12.75" customHeight="1">
      <c r="B13" s="86"/>
      <c r="C13" s="199" t="s">
        <v>53</v>
      </c>
      <c r="D13" s="321">
        <v>87</v>
      </c>
      <c r="E13" s="321">
        <v>170</v>
      </c>
      <c r="F13" s="321">
        <v>82</v>
      </c>
      <c r="G13" s="321">
        <v>88</v>
      </c>
      <c r="H13" s="16"/>
      <c r="I13" s="199" t="s">
        <v>216</v>
      </c>
      <c r="J13" s="321">
        <v>101</v>
      </c>
      <c r="K13" s="321">
        <v>178</v>
      </c>
      <c r="L13" s="321">
        <v>86</v>
      </c>
      <c r="M13" s="321">
        <v>92</v>
      </c>
      <c r="N13" s="16"/>
      <c r="O13" s="199" t="s">
        <v>187</v>
      </c>
      <c r="P13" s="321">
        <v>28</v>
      </c>
      <c r="Q13" s="321">
        <v>44</v>
      </c>
      <c r="R13" s="321">
        <v>20</v>
      </c>
      <c r="S13" s="321">
        <v>24</v>
      </c>
      <c r="T13" s="16"/>
      <c r="U13" s="199" t="s">
        <v>199</v>
      </c>
      <c r="V13" s="321">
        <v>51</v>
      </c>
      <c r="W13" s="321">
        <v>104</v>
      </c>
      <c r="X13" s="321">
        <v>54</v>
      </c>
      <c r="Y13" s="322">
        <v>50</v>
      </c>
      <c r="Z13" s="18"/>
      <c r="AB13" s="86"/>
      <c r="AC13" s="199" t="s">
        <v>206</v>
      </c>
      <c r="AD13" s="321">
        <v>345</v>
      </c>
      <c r="AE13" s="321">
        <v>700</v>
      </c>
      <c r="AF13" s="321">
        <v>341</v>
      </c>
      <c r="AG13" s="321">
        <v>359</v>
      </c>
      <c r="AH13" s="16"/>
      <c r="AI13" s="199" t="s">
        <v>212</v>
      </c>
      <c r="AJ13" s="321">
        <v>223</v>
      </c>
      <c r="AK13" s="321">
        <v>452</v>
      </c>
      <c r="AL13" s="321">
        <v>217</v>
      </c>
      <c r="AM13" s="321">
        <v>235</v>
      </c>
      <c r="AN13" s="235"/>
      <c r="AO13" s="236"/>
      <c r="AP13" s="169"/>
      <c r="AQ13" s="169"/>
      <c r="AR13" s="169"/>
      <c r="AS13" s="169"/>
      <c r="AT13" s="16"/>
      <c r="AU13" s="199" t="s">
        <v>196</v>
      </c>
      <c r="AV13" s="321">
        <v>38</v>
      </c>
      <c r="AW13" s="321">
        <v>72</v>
      </c>
      <c r="AX13" s="321">
        <v>33</v>
      </c>
      <c r="AY13" s="322">
        <v>39</v>
      </c>
    </row>
    <row r="14" spans="2:53" ht="12.75" customHeight="1">
      <c r="B14" s="86"/>
      <c r="C14" s="199" t="s">
        <v>215</v>
      </c>
      <c r="D14" s="321">
        <v>101</v>
      </c>
      <c r="E14" s="321">
        <v>202</v>
      </c>
      <c r="F14" s="321">
        <v>102</v>
      </c>
      <c r="G14" s="321">
        <v>100</v>
      </c>
      <c r="H14" s="16"/>
      <c r="I14" s="199" t="s">
        <v>223</v>
      </c>
      <c r="J14" s="321">
        <v>55</v>
      </c>
      <c r="K14" s="321">
        <v>92</v>
      </c>
      <c r="L14" s="321">
        <v>47</v>
      </c>
      <c r="M14" s="321">
        <v>45</v>
      </c>
      <c r="N14" s="16"/>
      <c r="O14" s="199" t="s">
        <v>93</v>
      </c>
      <c r="P14" s="321">
        <v>225</v>
      </c>
      <c r="Q14" s="321">
        <v>417</v>
      </c>
      <c r="R14" s="321">
        <v>202</v>
      </c>
      <c r="S14" s="321">
        <v>215</v>
      </c>
      <c r="T14" s="16"/>
      <c r="U14" s="31"/>
      <c r="V14" s="172"/>
      <c r="W14" s="172"/>
      <c r="X14" s="172"/>
      <c r="Y14" s="170"/>
      <c r="Z14" s="17"/>
      <c r="AA14" s="44"/>
      <c r="AB14" s="86"/>
      <c r="AC14" s="199" t="s">
        <v>211</v>
      </c>
      <c r="AD14" s="321">
        <v>144</v>
      </c>
      <c r="AE14" s="321">
        <v>279</v>
      </c>
      <c r="AF14" s="321">
        <v>127</v>
      </c>
      <c r="AG14" s="321">
        <v>152</v>
      </c>
      <c r="AH14" s="16"/>
      <c r="AI14" s="199" t="s">
        <v>220</v>
      </c>
      <c r="AJ14" s="321">
        <v>192</v>
      </c>
      <c r="AK14" s="321">
        <v>388</v>
      </c>
      <c r="AL14" s="321">
        <v>172</v>
      </c>
      <c r="AM14" s="321">
        <v>216</v>
      </c>
      <c r="AN14" s="16"/>
      <c r="AO14" s="31"/>
      <c r="AP14" s="169"/>
      <c r="AQ14" s="169"/>
      <c r="AR14" s="169"/>
      <c r="AS14" s="169"/>
      <c r="AT14" s="16"/>
      <c r="AU14" s="199" t="s">
        <v>202</v>
      </c>
      <c r="AV14" s="321">
        <v>24</v>
      </c>
      <c r="AW14" s="321">
        <v>40</v>
      </c>
      <c r="AX14" s="321">
        <v>19</v>
      </c>
      <c r="AY14" s="322">
        <v>21</v>
      </c>
    </row>
    <row r="15" spans="2:53" ht="13.5">
      <c r="B15" s="86"/>
      <c r="C15" s="199" t="s">
        <v>222</v>
      </c>
      <c r="D15" s="321">
        <v>217</v>
      </c>
      <c r="E15" s="321">
        <v>466</v>
      </c>
      <c r="F15" s="321">
        <v>213</v>
      </c>
      <c r="G15" s="321">
        <v>253</v>
      </c>
      <c r="H15" s="16"/>
      <c r="I15" s="199" t="s">
        <v>229</v>
      </c>
      <c r="J15" s="321">
        <v>50</v>
      </c>
      <c r="K15" s="321">
        <v>103</v>
      </c>
      <c r="L15" s="321">
        <v>52</v>
      </c>
      <c r="M15" s="321">
        <v>51</v>
      </c>
      <c r="N15" s="16"/>
      <c r="O15" s="199" t="s">
        <v>198</v>
      </c>
      <c r="P15" s="321">
        <v>255</v>
      </c>
      <c r="Q15" s="321">
        <v>499</v>
      </c>
      <c r="R15" s="321">
        <v>236</v>
      </c>
      <c r="S15" s="321">
        <v>263</v>
      </c>
      <c r="T15" s="16"/>
      <c r="U15" s="31"/>
      <c r="V15" s="172"/>
      <c r="W15" s="172"/>
      <c r="X15" s="172"/>
      <c r="Y15" s="170"/>
      <c r="Z15" s="18"/>
      <c r="AB15" s="86"/>
      <c r="AC15" s="199" t="s">
        <v>219</v>
      </c>
      <c r="AD15" s="321">
        <v>91</v>
      </c>
      <c r="AE15" s="321">
        <v>182</v>
      </c>
      <c r="AF15" s="321">
        <v>92</v>
      </c>
      <c r="AG15" s="321">
        <v>90</v>
      </c>
      <c r="AH15" s="16"/>
      <c r="AI15" s="199" t="s">
        <v>226</v>
      </c>
      <c r="AJ15" s="321">
        <v>243</v>
      </c>
      <c r="AK15" s="321">
        <v>492</v>
      </c>
      <c r="AL15" s="321">
        <v>226</v>
      </c>
      <c r="AM15" s="321">
        <v>266</v>
      </c>
      <c r="AN15" s="235" t="s">
        <v>201</v>
      </c>
      <c r="AO15" s="236"/>
      <c r="AP15" s="169">
        <f>SUM(AP17:AP41,AV5)</f>
        <v>1527</v>
      </c>
      <c r="AQ15" s="169">
        <f>SUM(AQ17:AQ41,AW5)</f>
        <v>2990</v>
      </c>
      <c r="AR15" s="169">
        <f>SUM(AR17:AR41,AX5)</f>
        <v>1440</v>
      </c>
      <c r="AS15" s="169">
        <f>SUM(AS17:AS41,AY5)</f>
        <v>1550</v>
      </c>
      <c r="AT15" s="16"/>
      <c r="AU15" s="199" t="s">
        <v>208</v>
      </c>
      <c r="AV15" s="321">
        <v>29</v>
      </c>
      <c r="AW15" s="321">
        <v>68</v>
      </c>
      <c r="AX15" s="321">
        <v>33</v>
      </c>
      <c r="AY15" s="322">
        <v>35</v>
      </c>
    </row>
    <row r="16" spans="2:53" ht="13.5">
      <c r="B16" s="86"/>
      <c r="C16" s="199" t="s">
        <v>228</v>
      </c>
      <c r="D16" s="321">
        <v>390</v>
      </c>
      <c r="E16" s="321">
        <v>802</v>
      </c>
      <c r="F16" s="321">
        <v>385</v>
      </c>
      <c r="G16" s="321">
        <v>417</v>
      </c>
      <c r="H16" s="16"/>
      <c r="I16" s="199" t="s">
        <v>237</v>
      </c>
      <c r="J16" s="321">
        <v>545</v>
      </c>
      <c r="K16" s="321">
        <v>1053</v>
      </c>
      <c r="L16" s="321">
        <v>494</v>
      </c>
      <c r="M16" s="321">
        <v>559</v>
      </c>
      <c r="N16" s="16"/>
      <c r="O16" s="199" t="s">
        <v>205</v>
      </c>
      <c r="P16" s="321">
        <v>1360</v>
      </c>
      <c r="Q16" s="321">
        <v>2958</v>
      </c>
      <c r="R16" s="321">
        <v>1427</v>
      </c>
      <c r="S16" s="321">
        <v>1531</v>
      </c>
      <c r="T16" s="235" t="s">
        <v>218</v>
      </c>
      <c r="U16" s="236"/>
      <c r="V16" s="169">
        <f>SUM(V18:V41)</f>
        <v>6064</v>
      </c>
      <c r="W16" s="169">
        <f>SUM(W18:W41)</f>
        <v>12159</v>
      </c>
      <c r="X16" s="169">
        <f>SUM(X18:X41)</f>
        <v>6204</v>
      </c>
      <c r="Y16" s="170">
        <f>SUM(Y18:Y41)</f>
        <v>5955</v>
      </c>
      <c r="Z16" s="18"/>
      <c r="AB16" s="86"/>
      <c r="AC16" s="199" t="s">
        <v>225</v>
      </c>
      <c r="AD16" s="321">
        <v>176</v>
      </c>
      <c r="AE16" s="321">
        <v>321</v>
      </c>
      <c r="AF16" s="321">
        <v>164</v>
      </c>
      <c r="AG16" s="321">
        <v>157</v>
      </c>
      <c r="AH16" s="16"/>
      <c r="AI16" s="199" t="s">
        <v>233</v>
      </c>
      <c r="AJ16" s="321">
        <v>333</v>
      </c>
      <c r="AK16" s="321">
        <v>623</v>
      </c>
      <c r="AL16" s="321">
        <v>229</v>
      </c>
      <c r="AM16" s="321">
        <v>394</v>
      </c>
      <c r="AN16" s="16"/>
      <c r="AO16" s="31"/>
      <c r="AP16" s="169"/>
      <c r="AQ16" s="169"/>
      <c r="AR16" s="169"/>
      <c r="AS16" s="169"/>
      <c r="AT16" s="16"/>
      <c r="AU16" s="199" t="s">
        <v>214</v>
      </c>
      <c r="AV16" s="321">
        <v>52</v>
      </c>
      <c r="AW16" s="321">
        <v>98</v>
      </c>
      <c r="AX16" s="321">
        <v>46</v>
      </c>
      <c r="AY16" s="322">
        <v>52</v>
      </c>
    </row>
    <row r="17" spans="2:51" ht="13.5">
      <c r="B17" s="86"/>
      <c r="C17" s="199" t="s">
        <v>236</v>
      </c>
      <c r="D17" s="321">
        <v>303</v>
      </c>
      <c r="E17" s="321">
        <v>651</v>
      </c>
      <c r="F17" s="321">
        <v>307</v>
      </c>
      <c r="G17" s="321">
        <v>344</v>
      </c>
      <c r="H17" s="16"/>
      <c r="I17" s="199" t="s">
        <v>244</v>
      </c>
      <c r="J17" s="321">
        <v>42</v>
      </c>
      <c r="K17" s="321">
        <v>75</v>
      </c>
      <c r="L17" s="321">
        <v>32</v>
      </c>
      <c r="M17" s="321">
        <v>43</v>
      </c>
      <c r="N17" s="16"/>
      <c r="O17" s="199" t="s">
        <v>210</v>
      </c>
      <c r="P17" s="321">
        <v>277</v>
      </c>
      <c r="Q17" s="321">
        <v>580</v>
      </c>
      <c r="R17" s="321">
        <v>274</v>
      </c>
      <c r="S17" s="321">
        <v>306</v>
      </c>
      <c r="T17" s="16"/>
      <c r="U17" s="31"/>
      <c r="V17" s="169"/>
      <c r="W17" s="169"/>
      <c r="X17" s="169"/>
      <c r="Y17" s="170"/>
      <c r="Z17" s="18"/>
      <c r="AB17" s="86"/>
      <c r="AC17" s="199" t="s">
        <v>232</v>
      </c>
      <c r="AD17" s="321">
        <v>226</v>
      </c>
      <c r="AE17" s="321">
        <v>429</v>
      </c>
      <c r="AF17" s="321">
        <v>238</v>
      </c>
      <c r="AG17" s="321">
        <v>191</v>
      </c>
      <c r="AH17" s="16"/>
      <c r="AI17" s="199" t="s">
        <v>240</v>
      </c>
      <c r="AJ17" s="321">
        <v>231</v>
      </c>
      <c r="AK17" s="321">
        <v>507</v>
      </c>
      <c r="AL17" s="321">
        <v>251</v>
      </c>
      <c r="AM17" s="321">
        <v>256</v>
      </c>
      <c r="AN17" s="16"/>
      <c r="AO17" s="199" t="s">
        <v>213</v>
      </c>
      <c r="AP17" s="321">
        <v>8</v>
      </c>
      <c r="AQ17" s="321">
        <v>8</v>
      </c>
      <c r="AR17" s="321">
        <v>4</v>
      </c>
      <c r="AS17" s="321">
        <v>4</v>
      </c>
      <c r="AT17" s="16"/>
      <c r="AU17" s="199" t="s">
        <v>235</v>
      </c>
      <c r="AV17" s="321">
        <v>76</v>
      </c>
      <c r="AW17" s="321">
        <v>132</v>
      </c>
      <c r="AX17" s="321">
        <v>56</v>
      </c>
      <c r="AY17" s="322">
        <v>76</v>
      </c>
    </row>
    <row r="18" spans="2:51" ht="15.75" customHeight="1">
      <c r="B18" s="86"/>
      <c r="C18" s="199" t="s">
        <v>243</v>
      </c>
      <c r="D18" s="321">
        <v>158</v>
      </c>
      <c r="E18" s="321">
        <v>304</v>
      </c>
      <c r="F18" s="321">
        <v>142</v>
      </c>
      <c r="G18" s="321">
        <v>162</v>
      </c>
      <c r="H18" s="16"/>
      <c r="I18" s="58" t="s">
        <v>470</v>
      </c>
      <c r="J18" s="321">
        <v>48</v>
      </c>
      <c r="K18" s="321">
        <v>111</v>
      </c>
      <c r="L18" s="321">
        <v>58</v>
      </c>
      <c r="M18" s="321">
        <v>53</v>
      </c>
      <c r="N18" s="16"/>
      <c r="O18" s="199" t="s">
        <v>217</v>
      </c>
      <c r="P18" s="321">
        <v>66</v>
      </c>
      <c r="Q18" s="321">
        <v>125</v>
      </c>
      <c r="R18" s="321">
        <v>60</v>
      </c>
      <c r="S18" s="321">
        <v>65</v>
      </c>
      <c r="T18" s="16"/>
      <c r="U18" s="199" t="s">
        <v>231</v>
      </c>
      <c r="V18" s="321">
        <v>661</v>
      </c>
      <c r="W18" s="321">
        <v>1772</v>
      </c>
      <c r="X18" s="321">
        <v>889</v>
      </c>
      <c r="Y18" s="322">
        <v>883</v>
      </c>
      <c r="Z18" s="18"/>
      <c r="AB18" s="86"/>
      <c r="AC18" s="199" t="s">
        <v>239</v>
      </c>
      <c r="AD18" s="321">
        <v>145</v>
      </c>
      <c r="AE18" s="321">
        <v>304</v>
      </c>
      <c r="AF18" s="321">
        <v>160</v>
      </c>
      <c r="AG18" s="321">
        <v>144</v>
      </c>
      <c r="AH18" s="16"/>
      <c r="AI18" s="199" t="s">
        <v>248</v>
      </c>
      <c r="AJ18" s="321">
        <v>642</v>
      </c>
      <c r="AK18" s="321">
        <v>1396</v>
      </c>
      <c r="AL18" s="321">
        <v>690</v>
      </c>
      <c r="AM18" s="321">
        <v>706</v>
      </c>
      <c r="AN18" s="16"/>
      <c r="AO18" s="199" t="s">
        <v>221</v>
      </c>
      <c r="AP18" s="321">
        <v>3</v>
      </c>
      <c r="AQ18" s="321">
        <v>5</v>
      </c>
      <c r="AR18" s="321">
        <v>3</v>
      </c>
      <c r="AS18" s="321">
        <v>2</v>
      </c>
      <c r="AT18" s="16"/>
      <c r="AU18" s="199" t="s">
        <v>242</v>
      </c>
      <c r="AV18" s="321">
        <v>93</v>
      </c>
      <c r="AW18" s="321">
        <v>177</v>
      </c>
      <c r="AX18" s="321">
        <v>88</v>
      </c>
      <c r="AY18" s="322">
        <v>89</v>
      </c>
    </row>
    <row r="19" spans="2:51" ht="13.5">
      <c r="B19" s="86"/>
      <c r="C19" s="199" t="s">
        <v>271</v>
      </c>
      <c r="D19" s="321">
        <v>753</v>
      </c>
      <c r="E19" s="321">
        <v>1478</v>
      </c>
      <c r="F19" s="321">
        <v>726</v>
      </c>
      <c r="G19" s="321">
        <v>752</v>
      </c>
      <c r="H19" s="16"/>
      <c r="I19" s="57" t="s">
        <v>427</v>
      </c>
      <c r="J19" s="321">
        <v>53</v>
      </c>
      <c r="K19" s="321">
        <v>115</v>
      </c>
      <c r="L19" s="321">
        <v>51</v>
      </c>
      <c r="M19" s="321">
        <v>64</v>
      </c>
      <c r="N19" s="16"/>
      <c r="O19" s="199" t="s">
        <v>224</v>
      </c>
      <c r="P19" s="321">
        <v>105</v>
      </c>
      <c r="Q19" s="321">
        <v>197</v>
      </c>
      <c r="R19" s="321">
        <v>94</v>
      </c>
      <c r="S19" s="321">
        <v>103</v>
      </c>
      <c r="T19" s="16"/>
      <c r="U19" s="199" t="s">
        <v>238</v>
      </c>
      <c r="V19" s="321">
        <v>160</v>
      </c>
      <c r="W19" s="321">
        <v>237</v>
      </c>
      <c r="X19" s="321">
        <v>113</v>
      </c>
      <c r="Y19" s="322">
        <v>124</v>
      </c>
      <c r="Z19" s="18"/>
      <c r="AB19" s="86"/>
      <c r="AC19" s="199" t="s">
        <v>247</v>
      </c>
      <c r="AD19" s="321">
        <v>67</v>
      </c>
      <c r="AE19" s="321">
        <v>118</v>
      </c>
      <c r="AF19" s="321">
        <v>55</v>
      </c>
      <c r="AG19" s="321">
        <v>63</v>
      </c>
      <c r="AH19" s="16"/>
      <c r="AI19" s="199" t="s">
        <v>255</v>
      </c>
      <c r="AJ19" s="321">
        <v>80</v>
      </c>
      <c r="AK19" s="321">
        <v>155</v>
      </c>
      <c r="AL19" s="321">
        <v>73</v>
      </c>
      <c r="AM19" s="321">
        <v>82</v>
      </c>
      <c r="AN19" s="16"/>
      <c r="AO19" s="199" t="s">
        <v>227</v>
      </c>
      <c r="AP19" s="321">
        <v>2</v>
      </c>
      <c r="AQ19" s="321">
        <v>3</v>
      </c>
      <c r="AR19" s="321">
        <v>1</v>
      </c>
      <c r="AS19" s="321">
        <v>2</v>
      </c>
      <c r="AT19" s="16"/>
      <c r="AU19" s="199" t="s">
        <v>250</v>
      </c>
      <c r="AV19" s="321">
        <v>106</v>
      </c>
      <c r="AW19" s="321">
        <v>202</v>
      </c>
      <c r="AX19" s="321">
        <v>98</v>
      </c>
      <c r="AY19" s="322">
        <v>104</v>
      </c>
    </row>
    <row r="20" spans="2:51" ht="13.5">
      <c r="B20" s="86"/>
      <c r="C20" s="199" t="s">
        <v>278</v>
      </c>
      <c r="D20" s="321">
        <v>620</v>
      </c>
      <c r="E20" s="321">
        <v>1363</v>
      </c>
      <c r="F20" s="321">
        <v>644</v>
      </c>
      <c r="G20" s="321">
        <v>719</v>
      </c>
      <c r="H20" s="16"/>
      <c r="I20" s="8" t="s">
        <v>9</v>
      </c>
      <c r="J20" s="321">
        <v>45</v>
      </c>
      <c r="K20" s="321">
        <v>92</v>
      </c>
      <c r="L20" s="321">
        <v>46</v>
      </c>
      <c r="M20" s="321">
        <v>46</v>
      </c>
      <c r="N20" s="16"/>
      <c r="O20" s="199" t="s">
        <v>230</v>
      </c>
      <c r="P20" s="321">
        <v>229</v>
      </c>
      <c r="Q20" s="321">
        <v>448</v>
      </c>
      <c r="R20" s="321">
        <v>208</v>
      </c>
      <c r="S20" s="321">
        <v>240</v>
      </c>
      <c r="T20" s="16"/>
      <c r="U20" s="199" t="s">
        <v>246</v>
      </c>
      <c r="V20" s="321">
        <v>97</v>
      </c>
      <c r="W20" s="321">
        <v>199</v>
      </c>
      <c r="X20" s="321">
        <v>101</v>
      </c>
      <c r="Y20" s="322">
        <v>98</v>
      </c>
      <c r="Z20" s="18"/>
      <c r="AB20" s="86"/>
      <c r="AC20" s="199" t="s">
        <v>254</v>
      </c>
      <c r="AD20" s="321">
        <v>98</v>
      </c>
      <c r="AE20" s="321">
        <v>190</v>
      </c>
      <c r="AF20" s="321">
        <v>90</v>
      </c>
      <c r="AG20" s="321">
        <v>100</v>
      </c>
      <c r="AH20" s="16"/>
      <c r="AI20" s="199"/>
      <c r="AJ20" s="169"/>
      <c r="AK20" s="169"/>
      <c r="AL20" s="169"/>
      <c r="AM20" s="169"/>
      <c r="AN20" s="16"/>
      <c r="AO20" s="199" t="s">
        <v>234</v>
      </c>
      <c r="AP20" s="321">
        <v>7</v>
      </c>
      <c r="AQ20" s="321">
        <v>13</v>
      </c>
      <c r="AR20" s="321">
        <v>7</v>
      </c>
      <c r="AS20" s="321">
        <v>6</v>
      </c>
      <c r="AT20" s="16"/>
      <c r="AU20" s="199" t="s">
        <v>257</v>
      </c>
      <c r="AV20" s="321">
        <v>329</v>
      </c>
      <c r="AW20" s="321">
        <v>703</v>
      </c>
      <c r="AX20" s="321">
        <v>342</v>
      </c>
      <c r="AY20" s="322">
        <v>361</v>
      </c>
    </row>
    <row r="21" spans="2:51" ht="12.75" customHeight="1">
      <c r="B21" s="86"/>
      <c r="C21" s="199" t="s">
        <v>99</v>
      </c>
      <c r="D21" s="321">
        <v>574</v>
      </c>
      <c r="E21" s="321">
        <v>1348</v>
      </c>
      <c r="F21" s="321">
        <v>670</v>
      </c>
      <c r="G21" s="321">
        <v>678</v>
      </c>
      <c r="H21" s="16"/>
      <c r="I21" s="259" t="s">
        <v>571</v>
      </c>
      <c r="J21" s="321">
        <v>55</v>
      </c>
      <c r="K21" s="321">
        <v>113</v>
      </c>
      <c r="L21" s="321">
        <v>57</v>
      </c>
      <c r="M21" s="321">
        <v>56</v>
      </c>
      <c r="N21" s="16"/>
      <c r="O21" s="199" t="s">
        <v>73</v>
      </c>
      <c r="P21" s="321">
        <v>123</v>
      </c>
      <c r="Q21" s="321">
        <v>217</v>
      </c>
      <c r="R21" s="321">
        <v>96</v>
      </c>
      <c r="S21" s="321">
        <v>121</v>
      </c>
      <c r="T21" s="16"/>
      <c r="U21" s="199" t="s">
        <v>253</v>
      </c>
      <c r="V21" s="321">
        <v>166</v>
      </c>
      <c r="W21" s="321">
        <v>305</v>
      </c>
      <c r="X21" s="321">
        <v>137</v>
      </c>
      <c r="Y21" s="322">
        <v>168</v>
      </c>
      <c r="Z21" s="18"/>
      <c r="AB21" s="86"/>
      <c r="AC21" s="199" t="s">
        <v>260</v>
      </c>
      <c r="AD21" s="321">
        <v>56</v>
      </c>
      <c r="AE21" s="321">
        <v>102</v>
      </c>
      <c r="AF21" s="321">
        <v>51</v>
      </c>
      <c r="AG21" s="321">
        <v>51</v>
      </c>
      <c r="AH21" s="16"/>
      <c r="AI21" s="199"/>
      <c r="AJ21" s="169"/>
      <c r="AK21" s="169"/>
      <c r="AL21" s="169"/>
      <c r="AM21" s="169"/>
      <c r="AN21" s="16"/>
      <c r="AO21" s="199" t="s">
        <v>241</v>
      </c>
      <c r="AP21" s="321">
        <v>29</v>
      </c>
      <c r="AQ21" s="321">
        <v>49</v>
      </c>
      <c r="AR21" s="321">
        <v>23</v>
      </c>
      <c r="AS21" s="321">
        <v>26</v>
      </c>
      <c r="AT21" s="16"/>
      <c r="AU21" s="59" t="s">
        <v>570</v>
      </c>
      <c r="AV21" s="321">
        <v>119</v>
      </c>
      <c r="AW21" s="321">
        <v>162</v>
      </c>
      <c r="AX21" s="321">
        <v>87</v>
      </c>
      <c r="AY21" s="322">
        <v>75</v>
      </c>
    </row>
    <row r="22" spans="2:51" ht="12.75" customHeight="1">
      <c r="B22" s="86"/>
      <c r="C22" s="199" t="s">
        <v>290</v>
      </c>
      <c r="D22" s="321">
        <v>267</v>
      </c>
      <c r="E22" s="321">
        <v>635</v>
      </c>
      <c r="F22" s="321">
        <v>299</v>
      </c>
      <c r="G22" s="321">
        <v>336</v>
      </c>
      <c r="H22" s="16"/>
      <c r="I22" s="259"/>
      <c r="J22" s="172"/>
      <c r="K22" s="172"/>
      <c r="L22" s="172"/>
      <c r="M22" s="172"/>
      <c r="N22" s="16"/>
      <c r="O22" s="199" t="s">
        <v>245</v>
      </c>
      <c r="P22" s="321">
        <v>66</v>
      </c>
      <c r="Q22" s="321">
        <v>129</v>
      </c>
      <c r="R22" s="321">
        <v>54</v>
      </c>
      <c r="S22" s="321">
        <v>75</v>
      </c>
      <c r="T22" s="16"/>
      <c r="U22" s="199" t="s">
        <v>259</v>
      </c>
      <c r="V22" s="321">
        <v>555</v>
      </c>
      <c r="W22" s="321">
        <v>1397</v>
      </c>
      <c r="X22" s="321">
        <v>679</v>
      </c>
      <c r="Y22" s="322">
        <v>718</v>
      </c>
      <c r="Z22" s="18"/>
      <c r="AB22" s="86"/>
      <c r="AC22" s="199" t="s">
        <v>267</v>
      </c>
      <c r="AD22" s="321">
        <v>38</v>
      </c>
      <c r="AE22" s="321">
        <v>89</v>
      </c>
      <c r="AF22" s="321">
        <v>44</v>
      </c>
      <c r="AG22" s="321">
        <v>45</v>
      </c>
      <c r="AH22" s="235" t="s">
        <v>545</v>
      </c>
      <c r="AI22" s="254"/>
      <c r="AJ22" s="169">
        <f>SUM(AJ24:AJ38)</f>
        <v>2466</v>
      </c>
      <c r="AK22" s="169">
        <f>SUM(AK24:AK38)</f>
        <v>5212</v>
      </c>
      <c r="AL22" s="169">
        <f>SUM(AL24:AL38)</f>
        <v>2531</v>
      </c>
      <c r="AM22" s="169">
        <f>SUM(AM24:AM38)</f>
        <v>2681</v>
      </c>
      <c r="AN22" s="16"/>
      <c r="AO22" s="199" t="s">
        <v>249</v>
      </c>
      <c r="AP22" s="321">
        <v>41</v>
      </c>
      <c r="AQ22" s="321">
        <v>66</v>
      </c>
      <c r="AR22" s="321">
        <v>23</v>
      </c>
      <c r="AS22" s="321">
        <v>43</v>
      </c>
      <c r="AT22" s="16"/>
      <c r="AU22" s="199" t="s">
        <v>270</v>
      </c>
      <c r="AV22" s="321">
        <v>62</v>
      </c>
      <c r="AW22" s="321">
        <v>126</v>
      </c>
      <c r="AX22" s="321">
        <v>56</v>
      </c>
      <c r="AY22" s="322">
        <v>70</v>
      </c>
    </row>
    <row r="23" spans="2:51" ht="13.5">
      <c r="B23" s="86"/>
      <c r="C23" s="199" t="s">
        <v>83</v>
      </c>
      <c r="D23" s="321">
        <v>295</v>
      </c>
      <c r="E23" s="321">
        <v>613</v>
      </c>
      <c r="F23" s="321">
        <v>297</v>
      </c>
      <c r="G23" s="321">
        <v>316</v>
      </c>
      <c r="H23" s="16"/>
      <c r="I23" s="31"/>
      <c r="J23" s="172"/>
      <c r="K23" s="172"/>
      <c r="L23" s="172"/>
      <c r="M23" s="172"/>
      <c r="N23" s="16"/>
      <c r="O23" s="199" t="s">
        <v>252</v>
      </c>
      <c r="P23" s="321">
        <v>64</v>
      </c>
      <c r="Q23" s="321">
        <v>122</v>
      </c>
      <c r="R23" s="321">
        <v>57</v>
      </c>
      <c r="S23" s="321">
        <v>65</v>
      </c>
      <c r="T23" s="16"/>
      <c r="U23" s="199" t="s">
        <v>266</v>
      </c>
      <c r="V23" s="321">
        <v>430</v>
      </c>
      <c r="W23" s="321">
        <v>928</v>
      </c>
      <c r="X23" s="321">
        <v>467</v>
      </c>
      <c r="Y23" s="322">
        <v>461</v>
      </c>
      <c r="Z23" s="18"/>
      <c r="AB23" s="86"/>
      <c r="AC23" s="199" t="s">
        <v>274</v>
      </c>
      <c r="AD23" s="321">
        <v>141</v>
      </c>
      <c r="AE23" s="321">
        <v>276</v>
      </c>
      <c r="AF23" s="321">
        <v>130</v>
      </c>
      <c r="AG23" s="321">
        <v>146</v>
      </c>
      <c r="AH23" s="16"/>
      <c r="AI23" s="199"/>
      <c r="AJ23" s="169"/>
      <c r="AK23" s="169"/>
      <c r="AL23" s="169"/>
      <c r="AM23" s="169"/>
      <c r="AN23" s="16"/>
      <c r="AO23" s="199" t="s">
        <v>256</v>
      </c>
      <c r="AP23" s="321">
        <v>16</v>
      </c>
      <c r="AQ23" s="321">
        <v>33</v>
      </c>
      <c r="AR23" s="321">
        <v>16</v>
      </c>
      <c r="AS23" s="321">
        <v>17</v>
      </c>
      <c r="AT23" s="16"/>
      <c r="AU23" s="199" t="s">
        <v>277</v>
      </c>
      <c r="AV23" s="321">
        <v>34</v>
      </c>
      <c r="AW23" s="321">
        <v>70</v>
      </c>
      <c r="AX23" s="321">
        <v>37</v>
      </c>
      <c r="AY23" s="322">
        <v>33</v>
      </c>
    </row>
    <row r="24" spans="2:51" ht="13.5">
      <c r="B24" s="86"/>
      <c r="C24" s="199" t="s">
        <v>301</v>
      </c>
      <c r="D24" s="321">
        <v>1044</v>
      </c>
      <c r="E24" s="321">
        <v>2076</v>
      </c>
      <c r="F24" s="321">
        <v>991</v>
      </c>
      <c r="G24" s="321">
        <v>1085</v>
      </c>
      <c r="H24" s="235" t="s">
        <v>264</v>
      </c>
      <c r="I24" s="236"/>
      <c r="J24" s="173">
        <f>SUM(J26:J37)</f>
        <v>4604</v>
      </c>
      <c r="K24" s="173">
        <f>SUM(K26:K37)</f>
        <v>9026</v>
      </c>
      <c r="L24" s="173">
        <f>SUM(L26:L37)</f>
        <v>4396</v>
      </c>
      <c r="M24" s="173">
        <f>SUM(M26:M37)</f>
        <v>4630</v>
      </c>
      <c r="N24" s="16"/>
      <c r="O24" s="199" t="s">
        <v>258</v>
      </c>
      <c r="P24" s="321">
        <v>129</v>
      </c>
      <c r="Q24" s="321">
        <v>223</v>
      </c>
      <c r="R24" s="321">
        <v>111</v>
      </c>
      <c r="S24" s="321">
        <v>112</v>
      </c>
      <c r="T24" s="16"/>
      <c r="U24" s="199" t="s">
        <v>273</v>
      </c>
      <c r="V24" s="321">
        <v>293</v>
      </c>
      <c r="W24" s="321">
        <v>689</v>
      </c>
      <c r="X24" s="321">
        <v>358</v>
      </c>
      <c r="Y24" s="322">
        <v>331</v>
      </c>
      <c r="Z24" s="18"/>
      <c r="AB24" s="86"/>
      <c r="AC24" s="199" t="s">
        <v>282</v>
      </c>
      <c r="AD24" s="321">
        <v>189</v>
      </c>
      <c r="AE24" s="321">
        <v>439</v>
      </c>
      <c r="AF24" s="321">
        <v>213</v>
      </c>
      <c r="AG24" s="321">
        <v>226</v>
      </c>
      <c r="AH24" s="16"/>
      <c r="AI24" s="199" t="s">
        <v>261</v>
      </c>
      <c r="AJ24" s="321">
        <v>217</v>
      </c>
      <c r="AK24" s="321">
        <v>412</v>
      </c>
      <c r="AL24" s="321">
        <v>189</v>
      </c>
      <c r="AM24" s="321">
        <v>223</v>
      </c>
      <c r="AN24" s="16"/>
      <c r="AO24" s="199" t="s">
        <v>262</v>
      </c>
      <c r="AP24" s="321">
        <v>45</v>
      </c>
      <c r="AQ24" s="321">
        <v>93</v>
      </c>
      <c r="AR24" s="321">
        <v>41</v>
      </c>
      <c r="AS24" s="321">
        <v>52</v>
      </c>
      <c r="AT24" s="16"/>
      <c r="AU24" s="199" t="s">
        <v>284</v>
      </c>
      <c r="AV24" s="321">
        <v>79</v>
      </c>
      <c r="AW24" s="321">
        <v>105</v>
      </c>
      <c r="AX24" s="321">
        <v>64</v>
      </c>
      <c r="AY24" s="322">
        <v>41</v>
      </c>
    </row>
    <row r="25" spans="2:51" ht="13.5">
      <c r="B25" s="86"/>
      <c r="C25" s="199" t="s">
        <v>306</v>
      </c>
      <c r="D25" s="321">
        <v>267</v>
      </c>
      <c r="E25" s="321">
        <v>583</v>
      </c>
      <c r="F25" s="321">
        <v>265</v>
      </c>
      <c r="G25" s="321">
        <v>318</v>
      </c>
      <c r="H25" s="16"/>
      <c r="I25" s="31"/>
      <c r="J25" s="169"/>
      <c r="K25" s="169"/>
      <c r="L25" s="169"/>
      <c r="M25" s="169"/>
      <c r="N25" s="16"/>
      <c r="O25" s="199" t="s">
        <v>265</v>
      </c>
      <c r="P25" s="321">
        <v>262</v>
      </c>
      <c r="Q25" s="321">
        <v>563</v>
      </c>
      <c r="R25" s="321">
        <v>257</v>
      </c>
      <c r="S25" s="321">
        <v>306</v>
      </c>
      <c r="T25" s="16"/>
      <c r="U25" s="199" t="s">
        <v>281</v>
      </c>
      <c r="V25" s="321">
        <v>213</v>
      </c>
      <c r="W25" s="321">
        <v>381</v>
      </c>
      <c r="X25" s="321">
        <v>202</v>
      </c>
      <c r="Y25" s="322">
        <v>179</v>
      </c>
      <c r="Z25" s="18"/>
      <c r="AB25" s="86"/>
      <c r="AC25" s="199"/>
      <c r="AD25" s="169"/>
      <c r="AE25" s="169"/>
      <c r="AF25" s="169"/>
      <c r="AG25" s="169"/>
      <c r="AH25" s="16"/>
      <c r="AI25" s="199" t="s">
        <v>268</v>
      </c>
      <c r="AJ25" s="321">
        <v>127</v>
      </c>
      <c r="AK25" s="321">
        <v>225</v>
      </c>
      <c r="AL25" s="321">
        <v>113</v>
      </c>
      <c r="AM25" s="321">
        <v>112</v>
      </c>
      <c r="AN25" s="16"/>
      <c r="AO25" s="199" t="s">
        <v>269</v>
      </c>
      <c r="AP25" s="321">
        <v>40</v>
      </c>
      <c r="AQ25" s="321">
        <v>78</v>
      </c>
      <c r="AR25" s="321">
        <v>37</v>
      </c>
      <c r="AS25" s="321">
        <v>41</v>
      </c>
      <c r="AT25" s="16"/>
      <c r="AU25" s="199" t="s">
        <v>289</v>
      </c>
      <c r="AV25" s="321">
        <v>5</v>
      </c>
      <c r="AW25" s="321">
        <v>10</v>
      </c>
      <c r="AX25" s="321">
        <v>5</v>
      </c>
      <c r="AY25" s="322">
        <v>5</v>
      </c>
    </row>
    <row r="26" spans="2:51" ht="12.75" customHeight="1">
      <c r="B26" s="86"/>
      <c r="C26" s="199" t="s">
        <v>313</v>
      </c>
      <c r="D26" s="321">
        <v>73</v>
      </c>
      <c r="E26" s="321">
        <v>150</v>
      </c>
      <c r="F26" s="321">
        <v>65</v>
      </c>
      <c r="G26" s="321">
        <v>85</v>
      </c>
      <c r="H26" s="16"/>
      <c r="I26" s="199" t="s">
        <v>279</v>
      </c>
      <c r="J26" s="321">
        <v>123</v>
      </c>
      <c r="K26" s="321">
        <v>251</v>
      </c>
      <c r="L26" s="321">
        <v>113</v>
      </c>
      <c r="M26" s="321">
        <v>138</v>
      </c>
      <c r="N26" s="16"/>
      <c r="O26" s="199" t="s">
        <v>272</v>
      </c>
      <c r="P26" s="321">
        <v>381</v>
      </c>
      <c r="Q26" s="321">
        <v>824</v>
      </c>
      <c r="R26" s="321">
        <v>423</v>
      </c>
      <c r="S26" s="321">
        <v>401</v>
      </c>
      <c r="T26" s="16"/>
      <c r="U26" s="199" t="s">
        <v>286</v>
      </c>
      <c r="V26" s="321">
        <v>621</v>
      </c>
      <c r="W26" s="321">
        <v>1438</v>
      </c>
      <c r="X26" s="321">
        <v>700</v>
      </c>
      <c r="Y26" s="322">
        <v>738</v>
      </c>
      <c r="Z26" s="18"/>
      <c r="AB26" s="86"/>
      <c r="AC26" s="31"/>
      <c r="AD26" s="172"/>
      <c r="AE26" s="172"/>
      <c r="AF26" s="172"/>
      <c r="AG26" s="172"/>
      <c r="AH26" s="16"/>
      <c r="AI26" s="199" t="s">
        <v>275</v>
      </c>
      <c r="AJ26" s="321">
        <v>38</v>
      </c>
      <c r="AK26" s="321">
        <v>70</v>
      </c>
      <c r="AL26" s="321">
        <v>34</v>
      </c>
      <c r="AM26" s="321">
        <v>36</v>
      </c>
      <c r="AN26" s="16"/>
      <c r="AO26" s="199" t="s">
        <v>276</v>
      </c>
      <c r="AP26" s="321">
        <v>71</v>
      </c>
      <c r="AQ26" s="321">
        <v>127</v>
      </c>
      <c r="AR26" s="321">
        <v>60</v>
      </c>
      <c r="AS26" s="321">
        <v>67</v>
      </c>
      <c r="AT26" s="16"/>
      <c r="AU26" s="199" t="s">
        <v>300</v>
      </c>
      <c r="AV26" s="321">
        <v>36</v>
      </c>
      <c r="AW26" s="321">
        <v>70</v>
      </c>
      <c r="AX26" s="321">
        <v>31</v>
      </c>
      <c r="AY26" s="322">
        <v>39</v>
      </c>
    </row>
    <row r="27" spans="2:51" ht="13.5">
      <c r="B27" s="86"/>
      <c r="C27" s="199" t="s">
        <v>334</v>
      </c>
      <c r="D27" s="321">
        <v>150</v>
      </c>
      <c r="E27" s="321">
        <v>220</v>
      </c>
      <c r="F27" s="321">
        <v>117</v>
      </c>
      <c r="G27" s="321">
        <v>103</v>
      </c>
      <c r="H27" s="16"/>
      <c r="I27" s="61" t="s">
        <v>76</v>
      </c>
      <c r="J27" s="321">
        <v>439</v>
      </c>
      <c r="K27" s="321">
        <v>782</v>
      </c>
      <c r="L27" s="321">
        <v>377</v>
      </c>
      <c r="M27" s="321">
        <v>405</v>
      </c>
      <c r="N27" s="16"/>
      <c r="O27" s="199" t="s">
        <v>280</v>
      </c>
      <c r="P27" s="321">
        <v>313</v>
      </c>
      <c r="Q27" s="321">
        <v>662</v>
      </c>
      <c r="R27" s="321">
        <v>321</v>
      </c>
      <c r="S27" s="321">
        <v>341</v>
      </c>
      <c r="T27" s="16"/>
      <c r="U27" s="199" t="s">
        <v>292</v>
      </c>
      <c r="V27" s="321">
        <v>273</v>
      </c>
      <c r="W27" s="321">
        <v>420</v>
      </c>
      <c r="X27" s="321">
        <v>191</v>
      </c>
      <c r="Y27" s="322">
        <v>229</v>
      </c>
      <c r="Z27" s="18"/>
      <c r="AB27" s="253" t="s">
        <v>297</v>
      </c>
      <c r="AC27" s="236"/>
      <c r="AD27" s="169">
        <f>SUM(AD29:AD38)</f>
        <v>1736</v>
      </c>
      <c r="AE27" s="169">
        <f>SUM(AE29:AE38)</f>
        <v>3288</v>
      </c>
      <c r="AF27" s="169">
        <f>SUM(AF29:AF38)</f>
        <v>1679</v>
      </c>
      <c r="AG27" s="169">
        <f>SUM(AG29:AG38)</f>
        <v>1609</v>
      </c>
      <c r="AH27" s="16"/>
      <c r="AI27" s="199" t="s">
        <v>283</v>
      </c>
      <c r="AJ27" s="321">
        <v>41</v>
      </c>
      <c r="AK27" s="321">
        <v>86</v>
      </c>
      <c r="AL27" s="321">
        <v>45</v>
      </c>
      <c r="AM27" s="321">
        <v>41</v>
      </c>
      <c r="AN27" s="16"/>
      <c r="AO27" s="199" t="s">
        <v>136</v>
      </c>
      <c r="AP27" s="321">
        <v>56</v>
      </c>
      <c r="AQ27" s="321">
        <v>96</v>
      </c>
      <c r="AR27" s="321">
        <v>43</v>
      </c>
      <c r="AS27" s="321">
        <v>53</v>
      </c>
      <c r="AT27" s="16"/>
      <c r="AU27" s="199" t="s">
        <v>305</v>
      </c>
      <c r="AV27" s="321">
        <v>59</v>
      </c>
      <c r="AW27" s="321">
        <v>135</v>
      </c>
      <c r="AX27" s="321">
        <v>57</v>
      </c>
      <c r="AY27" s="322">
        <v>78</v>
      </c>
    </row>
    <row r="28" spans="2:51" ht="12.75" customHeight="1">
      <c r="B28" s="86"/>
      <c r="C28" s="199" t="s">
        <v>342</v>
      </c>
      <c r="D28" s="321">
        <v>344</v>
      </c>
      <c r="E28" s="321">
        <v>681</v>
      </c>
      <c r="F28" s="321">
        <v>328</v>
      </c>
      <c r="G28" s="321">
        <v>353</v>
      </c>
      <c r="H28" s="16"/>
      <c r="I28" s="61" t="s">
        <v>80</v>
      </c>
      <c r="J28" s="321">
        <v>242</v>
      </c>
      <c r="K28" s="321">
        <v>509</v>
      </c>
      <c r="L28" s="321">
        <v>245</v>
      </c>
      <c r="M28" s="321">
        <v>264</v>
      </c>
      <c r="N28" s="16"/>
      <c r="O28" s="31"/>
      <c r="P28" s="172"/>
      <c r="Q28" s="172"/>
      <c r="R28" s="172"/>
      <c r="S28" s="172"/>
      <c r="T28" s="16"/>
      <c r="U28" s="199" t="s">
        <v>302</v>
      </c>
      <c r="V28" s="321">
        <v>96</v>
      </c>
      <c r="W28" s="321">
        <v>189</v>
      </c>
      <c r="X28" s="321">
        <v>120</v>
      </c>
      <c r="Y28" s="322">
        <v>69</v>
      </c>
      <c r="Z28" s="18"/>
      <c r="AB28" s="86"/>
      <c r="AC28" s="31"/>
      <c r="AD28" s="169"/>
      <c r="AE28" s="169"/>
      <c r="AF28" s="169"/>
      <c r="AG28" s="169"/>
      <c r="AH28" s="16"/>
      <c r="AI28" s="199" t="s">
        <v>287</v>
      </c>
      <c r="AJ28" s="321">
        <v>142</v>
      </c>
      <c r="AK28" s="321">
        <v>279</v>
      </c>
      <c r="AL28" s="321">
        <v>128</v>
      </c>
      <c r="AM28" s="321">
        <v>151</v>
      </c>
      <c r="AN28" s="16"/>
      <c r="AO28" s="199" t="s">
        <v>288</v>
      </c>
      <c r="AP28" s="321">
        <v>79</v>
      </c>
      <c r="AQ28" s="321">
        <v>152</v>
      </c>
      <c r="AR28" s="321">
        <v>72</v>
      </c>
      <c r="AS28" s="321">
        <v>80</v>
      </c>
      <c r="AT28" s="16"/>
      <c r="AU28" s="199" t="s">
        <v>312</v>
      </c>
      <c r="AV28" s="321">
        <v>43</v>
      </c>
      <c r="AW28" s="321">
        <v>75</v>
      </c>
      <c r="AX28" s="321">
        <v>31</v>
      </c>
      <c r="AY28" s="322">
        <v>44</v>
      </c>
    </row>
    <row r="29" spans="2:51" ht="13.5">
      <c r="B29" s="86"/>
      <c r="C29" s="199" t="s">
        <v>347</v>
      </c>
      <c r="D29" s="321">
        <v>470</v>
      </c>
      <c r="E29" s="321">
        <v>975</v>
      </c>
      <c r="F29" s="321">
        <v>466</v>
      </c>
      <c r="G29" s="321">
        <v>509</v>
      </c>
      <c r="H29" s="16"/>
      <c r="I29" s="199" t="s">
        <v>12</v>
      </c>
      <c r="J29" s="321">
        <v>362</v>
      </c>
      <c r="K29" s="321">
        <v>706</v>
      </c>
      <c r="L29" s="321">
        <v>353</v>
      </c>
      <c r="M29" s="321">
        <v>353</v>
      </c>
      <c r="N29" s="235" t="s">
        <v>296</v>
      </c>
      <c r="O29" s="236"/>
      <c r="P29" s="169">
        <f>SUM(P31:P41)</f>
        <v>4402</v>
      </c>
      <c r="Q29" s="169">
        <f>SUM(Q31:Q41)</f>
        <v>8926</v>
      </c>
      <c r="R29" s="169">
        <f>SUM(R31:R41)</f>
        <v>4433</v>
      </c>
      <c r="S29" s="169">
        <f>SUM(S31:S41)</f>
        <v>4493</v>
      </c>
      <c r="T29" s="16"/>
      <c r="U29" s="199" t="s">
        <v>308</v>
      </c>
      <c r="V29" s="321">
        <v>48</v>
      </c>
      <c r="W29" s="321">
        <v>105</v>
      </c>
      <c r="X29" s="321">
        <v>50</v>
      </c>
      <c r="Y29" s="322">
        <v>55</v>
      </c>
      <c r="Z29" s="18"/>
      <c r="AB29" s="86"/>
      <c r="AC29" s="199" t="s">
        <v>309</v>
      </c>
      <c r="AD29" s="321">
        <v>185</v>
      </c>
      <c r="AE29" s="321">
        <v>353</v>
      </c>
      <c r="AF29" s="321">
        <v>181</v>
      </c>
      <c r="AG29" s="321">
        <v>172</v>
      </c>
      <c r="AH29" s="16"/>
      <c r="AI29" s="199" t="s">
        <v>293</v>
      </c>
      <c r="AJ29" s="321">
        <v>126</v>
      </c>
      <c r="AK29" s="321">
        <v>276</v>
      </c>
      <c r="AL29" s="321">
        <v>131</v>
      </c>
      <c r="AM29" s="321">
        <v>145</v>
      </c>
      <c r="AN29" s="16"/>
      <c r="AO29" s="199" t="s">
        <v>294</v>
      </c>
      <c r="AP29" s="321">
        <v>104</v>
      </c>
      <c r="AQ29" s="321">
        <v>220</v>
      </c>
      <c r="AR29" s="321">
        <v>104</v>
      </c>
      <c r="AS29" s="321">
        <v>116</v>
      </c>
      <c r="AT29" s="16"/>
      <c r="AU29" s="199" t="s">
        <v>319</v>
      </c>
      <c r="AV29" s="321">
        <v>131</v>
      </c>
      <c r="AW29" s="321">
        <v>311</v>
      </c>
      <c r="AX29" s="321">
        <v>150</v>
      </c>
      <c r="AY29" s="322">
        <v>161</v>
      </c>
    </row>
    <row r="30" spans="2:51" ht="13.5">
      <c r="B30" s="86"/>
      <c r="C30" s="199" t="s">
        <v>580</v>
      </c>
      <c r="D30" s="321">
        <v>51</v>
      </c>
      <c r="E30" s="321">
        <v>102</v>
      </c>
      <c r="F30" s="321">
        <v>46</v>
      </c>
      <c r="G30" s="321">
        <v>56</v>
      </c>
      <c r="H30" s="16"/>
      <c r="I30" s="199" t="s">
        <v>314</v>
      </c>
      <c r="J30" s="321">
        <v>624</v>
      </c>
      <c r="K30" s="321">
        <v>1185</v>
      </c>
      <c r="L30" s="321">
        <v>579</v>
      </c>
      <c r="M30" s="321">
        <v>606</v>
      </c>
      <c r="N30" s="16"/>
      <c r="O30" s="31"/>
      <c r="P30" s="169"/>
      <c r="Q30" s="169"/>
      <c r="R30" s="169"/>
      <c r="S30" s="169"/>
      <c r="T30" s="16"/>
      <c r="U30" s="199" t="s">
        <v>170</v>
      </c>
      <c r="V30" s="321">
        <v>88</v>
      </c>
      <c r="W30" s="321">
        <v>156</v>
      </c>
      <c r="X30" s="321">
        <v>69</v>
      </c>
      <c r="Y30" s="322">
        <v>87</v>
      </c>
      <c r="Z30" s="18"/>
      <c r="AB30" s="86"/>
      <c r="AC30" s="199" t="s">
        <v>316</v>
      </c>
      <c r="AD30" s="321">
        <v>89</v>
      </c>
      <c r="AE30" s="321">
        <v>197</v>
      </c>
      <c r="AF30" s="321">
        <v>95</v>
      </c>
      <c r="AG30" s="321">
        <v>102</v>
      </c>
      <c r="AH30" s="16"/>
      <c r="AI30" s="199" t="s">
        <v>298</v>
      </c>
      <c r="AJ30" s="321">
        <v>110</v>
      </c>
      <c r="AK30" s="321">
        <v>234</v>
      </c>
      <c r="AL30" s="321">
        <v>118</v>
      </c>
      <c r="AM30" s="321">
        <v>116</v>
      </c>
      <c r="AN30" s="16"/>
      <c r="AO30" s="199" t="s">
        <v>299</v>
      </c>
      <c r="AP30" s="321">
        <v>82</v>
      </c>
      <c r="AQ30" s="321">
        <v>155</v>
      </c>
      <c r="AR30" s="321">
        <v>75</v>
      </c>
      <c r="AS30" s="321">
        <v>80</v>
      </c>
      <c r="AT30" s="16"/>
      <c r="AU30" s="199" t="s">
        <v>326</v>
      </c>
      <c r="AV30" s="321">
        <v>248</v>
      </c>
      <c r="AW30" s="321">
        <v>505</v>
      </c>
      <c r="AX30" s="321">
        <v>232</v>
      </c>
      <c r="AY30" s="322">
        <v>273</v>
      </c>
    </row>
    <row r="31" spans="2:51" ht="13.5">
      <c r="B31" s="86"/>
      <c r="C31" s="199" t="s">
        <v>263</v>
      </c>
      <c r="D31" s="321">
        <v>97</v>
      </c>
      <c r="E31" s="321">
        <v>131</v>
      </c>
      <c r="F31" s="321">
        <v>44</v>
      </c>
      <c r="G31" s="321">
        <v>87</v>
      </c>
      <c r="H31" s="16"/>
      <c r="I31" s="199" t="s">
        <v>320</v>
      </c>
      <c r="J31" s="321">
        <v>666</v>
      </c>
      <c r="K31" s="321">
        <v>1365</v>
      </c>
      <c r="L31" s="321">
        <v>668</v>
      </c>
      <c r="M31" s="321">
        <v>697</v>
      </c>
      <c r="N31" s="16"/>
      <c r="O31" s="199" t="s">
        <v>307</v>
      </c>
      <c r="P31" s="321">
        <v>38</v>
      </c>
      <c r="Q31" s="321">
        <v>72</v>
      </c>
      <c r="R31" s="321">
        <v>45</v>
      </c>
      <c r="S31" s="321">
        <v>27</v>
      </c>
      <c r="T31" s="16"/>
      <c r="U31" s="199" t="s">
        <v>322</v>
      </c>
      <c r="V31" s="321">
        <v>69</v>
      </c>
      <c r="W31" s="321">
        <v>122</v>
      </c>
      <c r="X31" s="321">
        <v>63</v>
      </c>
      <c r="Y31" s="322">
        <v>59</v>
      </c>
      <c r="Z31" s="18"/>
      <c r="AB31" s="86"/>
      <c r="AC31" s="199" t="s">
        <v>323</v>
      </c>
      <c r="AD31" s="321">
        <v>173</v>
      </c>
      <c r="AE31" s="321">
        <v>355</v>
      </c>
      <c r="AF31" s="321">
        <v>171</v>
      </c>
      <c r="AG31" s="321">
        <v>184</v>
      </c>
      <c r="AH31" s="16"/>
      <c r="AI31" s="199" t="s">
        <v>303</v>
      </c>
      <c r="AJ31" s="321">
        <v>50</v>
      </c>
      <c r="AK31" s="321">
        <v>87</v>
      </c>
      <c r="AL31" s="321">
        <v>40</v>
      </c>
      <c r="AM31" s="321">
        <v>47</v>
      </c>
      <c r="AN31" s="16"/>
      <c r="AO31" s="199" t="s">
        <v>311</v>
      </c>
      <c r="AP31" s="321">
        <v>158</v>
      </c>
      <c r="AQ31" s="321">
        <v>329</v>
      </c>
      <c r="AR31" s="321">
        <v>162</v>
      </c>
      <c r="AS31" s="321">
        <v>167</v>
      </c>
      <c r="AT31" s="16"/>
      <c r="AU31" s="199" t="s">
        <v>333</v>
      </c>
      <c r="AV31" s="321">
        <v>39</v>
      </c>
      <c r="AW31" s="321">
        <v>77</v>
      </c>
      <c r="AX31" s="321">
        <v>36</v>
      </c>
      <c r="AY31" s="322">
        <v>41</v>
      </c>
    </row>
    <row r="32" spans="2:51" ht="13.5">
      <c r="B32" s="86"/>
      <c r="C32" s="199" t="s">
        <v>251</v>
      </c>
      <c r="D32" s="321">
        <v>351</v>
      </c>
      <c r="E32" s="321">
        <v>696</v>
      </c>
      <c r="F32" s="321">
        <v>333</v>
      </c>
      <c r="G32" s="321">
        <v>363</v>
      </c>
      <c r="H32" s="16"/>
      <c r="I32" s="199" t="s">
        <v>327</v>
      </c>
      <c r="J32" s="321">
        <v>268</v>
      </c>
      <c r="K32" s="321">
        <v>503</v>
      </c>
      <c r="L32" s="321">
        <v>252</v>
      </c>
      <c r="M32" s="321">
        <v>251</v>
      </c>
      <c r="N32" s="16"/>
      <c r="O32" s="199" t="s">
        <v>315</v>
      </c>
      <c r="P32" s="321">
        <v>794</v>
      </c>
      <c r="Q32" s="321">
        <v>1627</v>
      </c>
      <c r="R32" s="321">
        <v>819</v>
      </c>
      <c r="S32" s="321">
        <v>808</v>
      </c>
      <c r="T32" s="16"/>
      <c r="U32" s="199" t="s">
        <v>329</v>
      </c>
      <c r="V32" s="321">
        <v>42</v>
      </c>
      <c r="W32" s="321">
        <v>71</v>
      </c>
      <c r="X32" s="321">
        <v>37</v>
      </c>
      <c r="Y32" s="322">
        <v>34</v>
      </c>
      <c r="Z32" s="18"/>
      <c r="AB32" s="86"/>
      <c r="AC32" s="199" t="s">
        <v>330</v>
      </c>
      <c r="AD32" s="321">
        <v>355</v>
      </c>
      <c r="AE32" s="321">
        <v>524</v>
      </c>
      <c r="AF32" s="321">
        <v>351</v>
      </c>
      <c r="AG32" s="321">
        <v>173</v>
      </c>
      <c r="AH32" s="16"/>
      <c r="AI32" s="199" t="s">
        <v>310</v>
      </c>
      <c r="AJ32" s="321">
        <v>107</v>
      </c>
      <c r="AK32" s="321">
        <v>205</v>
      </c>
      <c r="AL32" s="321">
        <v>99</v>
      </c>
      <c r="AM32" s="321">
        <v>106</v>
      </c>
      <c r="AN32" s="16"/>
      <c r="AO32" s="59" t="s">
        <v>318</v>
      </c>
      <c r="AP32" s="321">
        <v>126</v>
      </c>
      <c r="AQ32" s="321">
        <v>267</v>
      </c>
      <c r="AR32" s="321">
        <v>130</v>
      </c>
      <c r="AS32" s="321">
        <v>137</v>
      </c>
      <c r="AT32" s="16"/>
      <c r="AU32" s="199" t="s">
        <v>341</v>
      </c>
      <c r="AV32" s="321">
        <v>90</v>
      </c>
      <c r="AW32" s="321">
        <v>154</v>
      </c>
      <c r="AX32" s="321">
        <v>57</v>
      </c>
      <c r="AY32" s="322">
        <v>97</v>
      </c>
    </row>
    <row r="33" spans="2:51" ht="13.5">
      <c r="B33" s="86"/>
      <c r="C33" s="199" t="s">
        <v>581</v>
      </c>
      <c r="D33" s="321">
        <v>41</v>
      </c>
      <c r="E33" s="321">
        <v>89</v>
      </c>
      <c r="F33" s="321">
        <v>38</v>
      </c>
      <c r="G33" s="321">
        <v>51</v>
      </c>
      <c r="H33" s="16"/>
      <c r="I33" s="199" t="s">
        <v>335</v>
      </c>
      <c r="J33" s="321">
        <v>465</v>
      </c>
      <c r="K33" s="321">
        <v>824</v>
      </c>
      <c r="L33" s="321">
        <v>400</v>
      </c>
      <c r="M33" s="321">
        <v>424</v>
      </c>
      <c r="N33" s="16"/>
      <c r="O33" s="199" t="s">
        <v>321</v>
      </c>
      <c r="P33" s="321">
        <v>502</v>
      </c>
      <c r="Q33" s="321">
        <v>965</v>
      </c>
      <c r="R33" s="321">
        <v>451</v>
      </c>
      <c r="S33" s="321">
        <v>514</v>
      </c>
      <c r="T33" s="16"/>
      <c r="U33" s="199" t="s">
        <v>337</v>
      </c>
      <c r="V33" s="321">
        <v>329</v>
      </c>
      <c r="W33" s="321">
        <v>576</v>
      </c>
      <c r="X33" s="321">
        <v>299</v>
      </c>
      <c r="Y33" s="322">
        <v>277</v>
      </c>
      <c r="Z33" s="18"/>
      <c r="AB33" s="86"/>
      <c r="AC33" s="199" t="s">
        <v>338</v>
      </c>
      <c r="AD33" s="321">
        <v>292</v>
      </c>
      <c r="AE33" s="321">
        <v>645</v>
      </c>
      <c r="AF33" s="321">
        <v>290</v>
      </c>
      <c r="AG33" s="321">
        <v>355</v>
      </c>
      <c r="AH33" s="16"/>
      <c r="AI33" s="199" t="s">
        <v>317</v>
      </c>
      <c r="AJ33" s="321">
        <v>95</v>
      </c>
      <c r="AK33" s="321">
        <v>193</v>
      </c>
      <c r="AL33" s="321">
        <v>90</v>
      </c>
      <c r="AM33" s="321">
        <v>103</v>
      </c>
      <c r="AN33" s="16"/>
      <c r="AO33" s="199" t="s">
        <v>325</v>
      </c>
      <c r="AP33" s="321">
        <v>66</v>
      </c>
      <c r="AQ33" s="321">
        <v>121</v>
      </c>
      <c r="AR33" s="321">
        <v>59</v>
      </c>
      <c r="AS33" s="321">
        <v>62</v>
      </c>
      <c r="AT33" s="16"/>
      <c r="AU33" s="199" t="s">
        <v>295</v>
      </c>
      <c r="AV33" s="321">
        <v>112</v>
      </c>
      <c r="AW33" s="321">
        <v>245</v>
      </c>
      <c r="AX33" s="321">
        <v>107</v>
      </c>
      <c r="AY33" s="322">
        <v>138</v>
      </c>
    </row>
    <row r="34" spans="2:51" ht="13.5">
      <c r="B34" s="86"/>
      <c r="C34" s="199" t="s">
        <v>357</v>
      </c>
      <c r="D34" s="321">
        <v>182</v>
      </c>
      <c r="E34" s="321">
        <v>363</v>
      </c>
      <c r="F34" s="321">
        <v>174</v>
      </c>
      <c r="G34" s="321">
        <v>189</v>
      </c>
      <c r="H34" s="16"/>
      <c r="I34" s="199" t="s">
        <v>127</v>
      </c>
      <c r="J34" s="321">
        <v>396</v>
      </c>
      <c r="K34" s="321">
        <v>837</v>
      </c>
      <c r="L34" s="321">
        <v>400</v>
      </c>
      <c r="M34" s="321">
        <v>437</v>
      </c>
      <c r="N34" s="16"/>
      <c r="O34" s="199" t="s">
        <v>328</v>
      </c>
      <c r="P34" s="321">
        <v>478</v>
      </c>
      <c r="Q34" s="321">
        <v>920</v>
      </c>
      <c r="R34" s="321">
        <v>461</v>
      </c>
      <c r="S34" s="321">
        <v>459</v>
      </c>
      <c r="T34" s="16"/>
      <c r="U34" s="199" t="s">
        <v>344</v>
      </c>
      <c r="V34" s="321">
        <v>603</v>
      </c>
      <c r="W34" s="321">
        <v>1165</v>
      </c>
      <c r="X34" s="321">
        <v>573</v>
      </c>
      <c r="Y34" s="322">
        <v>592</v>
      </c>
      <c r="Z34" s="18"/>
      <c r="AB34" s="86"/>
      <c r="AC34" s="199" t="s">
        <v>345</v>
      </c>
      <c r="AD34" s="321">
        <v>77</v>
      </c>
      <c r="AE34" s="321">
        <v>147</v>
      </c>
      <c r="AF34" s="321">
        <v>63</v>
      </c>
      <c r="AG34" s="321">
        <v>84</v>
      </c>
      <c r="AH34" s="16"/>
      <c r="AI34" s="199" t="s">
        <v>324</v>
      </c>
      <c r="AJ34" s="321">
        <v>48</v>
      </c>
      <c r="AK34" s="321">
        <v>99</v>
      </c>
      <c r="AL34" s="321">
        <v>46</v>
      </c>
      <c r="AM34" s="321">
        <v>53</v>
      </c>
      <c r="AN34" s="16"/>
      <c r="AO34" s="199" t="s">
        <v>332</v>
      </c>
      <c r="AP34" s="321">
        <v>27</v>
      </c>
      <c r="AQ34" s="321">
        <v>47</v>
      </c>
      <c r="AR34" s="321">
        <v>19</v>
      </c>
      <c r="AS34" s="321">
        <v>28</v>
      </c>
      <c r="AT34" s="16"/>
      <c r="AU34" s="199" t="s">
        <v>509</v>
      </c>
      <c r="AV34" s="321">
        <v>326</v>
      </c>
      <c r="AW34" s="321">
        <v>514</v>
      </c>
      <c r="AX34" s="321">
        <v>213</v>
      </c>
      <c r="AY34" s="322">
        <v>301</v>
      </c>
    </row>
    <row r="35" spans="2:51" ht="13.5">
      <c r="B35" s="86"/>
      <c r="C35" s="31" t="s">
        <v>477</v>
      </c>
      <c r="D35" s="321">
        <v>153</v>
      </c>
      <c r="E35" s="321">
        <v>395</v>
      </c>
      <c r="F35" s="321">
        <v>196</v>
      </c>
      <c r="G35" s="321">
        <v>199</v>
      </c>
      <c r="H35" s="16"/>
      <c r="I35" s="199" t="s">
        <v>130</v>
      </c>
      <c r="J35" s="321">
        <v>764</v>
      </c>
      <c r="K35" s="321">
        <v>1571</v>
      </c>
      <c r="L35" s="321">
        <v>773</v>
      </c>
      <c r="M35" s="321">
        <v>798</v>
      </c>
      <c r="N35" s="16"/>
      <c r="O35" s="199" t="s">
        <v>336</v>
      </c>
      <c r="P35" s="321">
        <v>97</v>
      </c>
      <c r="Q35" s="321">
        <v>201</v>
      </c>
      <c r="R35" s="321">
        <v>99</v>
      </c>
      <c r="S35" s="321">
        <v>102</v>
      </c>
      <c r="T35" s="16"/>
      <c r="U35" s="199" t="s">
        <v>349</v>
      </c>
      <c r="V35" s="321">
        <v>13</v>
      </c>
      <c r="W35" s="321">
        <v>26</v>
      </c>
      <c r="X35" s="321">
        <v>18</v>
      </c>
      <c r="Y35" s="322">
        <v>8</v>
      </c>
      <c r="Z35" s="18"/>
      <c r="AB35" s="86"/>
      <c r="AC35" s="199" t="s">
        <v>350</v>
      </c>
      <c r="AD35" s="321">
        <v>101</v>
      </c>
      <c r="AE35" s="321">
        <v>163</v>
      </c>
      <c r="AF35" s="321">
        <v>90</v>
      </c>
      <c r="AG35" s="321">
        <v>73</v>
      </c>
      <c r="AH35" s="16"/>
      <c r="AI35" s="199" t="s">
        <v>331</v>
      </c>
      <c r="AJ35" s="321">
        <v>49</v>
      </c>
      <c r="AK35" s="321">
        <v>94</v>
      </c>
      <c r="AL35" s="321">
        <v>42</v>
      </c>
      <c r="AM35" s="321">
        <v>52</v>
      </c>
      <c r="AN35" s="16"/>
      <c r="AO35" s="199" t="s">
        <v>340</v>
      </c>
      <c r="AP35" s="321">
        <v>58</v>
      </c>
      <c r="AQ35" s="321">
        <v>123</v>
      </c>
      <c r="AR35" s="321">
        <v>63</v>
      </c>
      <c r="AS35" s="321">
        <v>60</v>
      </c>
      <c r="AT35" s="16"/>
      <c r="AU35" s="199"/>
      <c r="AV35" s="18"/>
      <c r="AW35" s="18"/>
      <c r="AX35" s="18"/>
      <c r="AY35" s="43"/>
    </row>
    <row r="36" spans="2:51" ht="13.5">
      <c r="B36" s="86"/>
      <c r="C36" s="199" t="s">
        <v>467</v>
      </c>
      <c r="D36" s="321">
        <v>210</v>
      </c>
      <c r="E36" s="321">
        <v>419</v>
      </c>
      <c r="F36" s="321">
        <v>202</v>
      </c>
      <c r="G36" s="321">
        <v>217</v>
      </c>
      <c r="H36" s="16"/>
      <c r="I36" s="199" t="s">
        <v>285</v>
      </c>
      <c r="J36" s="321">
        <v>93</v>
      </c>
      <c r="K36" s="321">
        <v>182</v>
      </c>
      <c r="L36" s="321">
        <v>84</v>
      </c>
      <c r="M36" s="321">
        <v>98</v>
      </c>
      <c r="N36" s="16"/>
      <c r="O36" s="199" t="s">
        <v>343</v>
      </c>
      <c r="P36" s="321">
        <v>656</v>
      </c>
      <c r="Q36" s="321">
        <v>1201</v>
      </c>
      <c r="R36" s="321">
        <v>641</v>
      </c>
      <c r="S36" s="321">
        <v>560</v>
      </c>
      <c r="T36" s="16"/>
      <c r="U36" s="199" t="s">
        <v>354</v>
      </c>
      <c r="V36" s="321">
        <v>235</v>
      </c>
      <c r="W36" s="321">
        <v>438</v>
      </c>
      <c r="X36" s="321">
        <v>214</v>
      </c>
      <c r="Y36" s="322">
        <v>224</v>
      </c>
      <c r="Z36" s="18"/>
      <c r="AB36" s="86"/>
      <c r="AC36" s="199" t="s">
        <v>355</v>
      </c>
      <c r="AD36" s="321">
        <v>270</v>
      </c>
      <c r="AE36" s="321">
        <v>543</v>
      </c>
      <c r="AF36" s="321">
        <v>260</v>
      </c>
      <c r="AG36" s="321">
        <v>283</v>
      </c>
      <c r="AH36" s="16"/>
      <c r="AI36" s="199" t="s">
        <v>339</v>
      </c>
      <c r="AJ36" s="321">
        <v>44</v>
      </c>
      <c r="AK36" s="321">
        <v>86</v>
      </c>
      <c r="AL36" s="321">
        <v>42</v>
      </c>
      <c r="AM36" s="321">
        <v>44</v>
      </c>
      <c r="AN36" s="16"/>
      <c r="AO36" s="199" t="s">
        <v>346</v>
      </c>
      <c r="AP36" s="321">
        <v>110</v>
      </c>
      <c r="AQ36" s="321">
        <v>216</v>
      </c>
      <c r="AR36" s="321">
        <v>103</v>
      </c>
      <c r="AS36" s="321">
        <v>113</v>
      </c>
      <c r="AT36" s="16"/>
      <c r="AU36" s="199"/>
      <c r="AV36" s="18"/>
      <c r="AW36" s="18"/>
      <c r="AX36" s="18"/>
      <c r="AY36" s="43"/>
    </row>
    <row r="37" spans="2:51" ht="12.75" customHeight="1">
      <c r="B37" s="86"/>
      <c r="C37" s="31"/>
      <c r="D37" s="18"/>
      <c r="E37" s="18"/>
      <c r="F37" s="18"/>
      <c r="G37" s="18"/>
      <c r="H37" s="16"/>
      <c r="I37" s="199" t="s">
        <v>291</v>
      </c>
      <c r="J37" s="321">
        <v>162</v>
      </c>
      <c r="K37" s="321">
        <v>311</v>
      </c>
      <c r="L37" s="321">
        <v>152</v>
      </c>
      <c r="M37" s="321">
        <v>159</v>
      </c>
      <c r="N37" s="16"/>
      <c r="O37" s="199" t="s">
        <v>348</v>
      </c>
      <c r="P37" s="321">
        <v>332</v>
      </c>
      <c r="Q37" s="321">
        <v>745</v>
      </c>
      <c r="R37" s="321">
        <v>369</v>
      </c>
      <c r="S37" s="321">
        <v>376</v>
      </c>
      <c r="T37" s="16"/>
      <c r="U37" s="199" t="s">
        <v>359</v>
      </c>
      <c r="V37" s="321">
        <v>370</v>
      </c>
      <c r="W37" s="321">
        <v>370</v>
      </c>
      <c r="X37" s="321">
        <v>329</v>
      </c>
      <c r="Y37" s="322">
        <v>41</v>
      </c>
      <c r="Z37" s="18"/>
      <c r="AB37" s="86"/>
      <c r="AC37" s="199" t="s">
        <v>360</v>
      </c>
      <c r="AD37" s="321">
        <v>138</v>
      </c>
      <c r="AE37" s="321">
        <v>275</v>
      </c>
      <c r="AF37" s="321">
        <v>136</v>
      </c>
      <c r="AG37" s="321">
        <v>139</v>
      </c>
      <c r="AH37" s="16"/>
      <c r="AI37" s="199" t="s">
        <v>177</v>
      </c>
      <c r="AJ37" s="321">
        <v>24</v>
      </c>
      <c r="AK37" s="321">
        <v>39</v>
      </c>
      <c r="AL37" s="321">
        <v>19</v>
      </c>
      <c r="AM37" s="321">
        <v>20</v>
      </c>
      <c r="AN37" s="16"/>
      <c r="AO37" s="199" t="s">
        <v>352</v>
      </c>
      <c r="AP37" s="321">
        <v>76</v>
      </c>
      <c r="AQ37" s="321">
        <v>154</v>
      </c>
      <c r="AR37" s="321">
        <v>76</v>
      </c>
      <c r="AS37" s="321">
        <v>78</v>
      </c>
      <c r="AT37" s="16"/>
      <c r="AU37" s="31"/>
      <c r="AV37" s="18"/>
      <c r="AW37" s="18"/>
      <c r="AX37" s="18"/>
      <c r="AY37" s="43"/>
    </row>
    <row r="38" spans="2:51" ht="12.75" customHeight="1">
      <c r="B38" s="253" t="s">
        <v>478</v>
      </c>
      <c r="C38" s="254"/>
      <c r="D38" s="17">
        <f>SUM(D40:D49,J5:J21)</f>
        <v>5547</v>
      </c>
      <c r="E38" s="17">
        <f>SUM(E40:E49,K5:K21)</f>
        <v>11061</v>
      </c>
      <c r="F38" s="17">
        <f>SUM(F40:F49,L5:L21)</f>
        <v>5226</v>
      </c>
      <c r="G38" s="17">
        <f>SUM(G40:G49,M5:M21)</f>
        <v>5835</v>
      </c>
      <c r="H38" s="16"/>
      <c r="I38" s="31"/>
      <c r="J38" s="172"/>
      <c r="K38" s="172"/>
      <c r="L38" s="172"/>
      <c r="M38" s="172"/>
      <c r="N38" s="16"/>
      <c r="O38" s="199" t="s">
        <v>353</v>
      </c>
      <c r="P38" s="321">
        <v>616</v>
      </c>
      <c r="Q38" s="321">
        <v>1455</v>
      </c>
      <c r="R38" s="321">
        <v>730</v>
      </c>
      <c r="S38" s="321">
        <v>725</v>
      </c>
      <c r="T38" s="16"/>
      <c r="U38" s="199" t="s">
        <v>364</v>
      </c>
      <c r="V38" s="321">
        <v>164</v>
      </c>
      <c r="W38" s="321">
        <v>164</v>
      </c>
      <c r="X38" s="321">
        <v>89</v>
      </c>
      <c r="Y38" s="322">
        <v>75</v>
      </c>
      <c r="Z38" s="18"/>
      <c r="AB38" s="86"/>
      <c r="AC38" s="199" t="s">
        <v>365</v>
      </c>
      <c r="AD38" s="321">
        <v>56</v>
      </c>
      <c r="AE38" s="321">
        <v>86</v>
      </c>
      <c r="AF38" s="321">
        <v>42</v>
      </c>
      <c r="AG38" s="321">
        <v>44</v>
      </c>
      <c r="AH38" s="16"/>
      <c r="AI38" s="199" t="s">
        <v>351</v>
      </c>
      <c r="AJ38" s="321">
        <v>1248</v>
      </c>
      <c r="AK38" s="321">
        <v>2827</v>
      </c>
      <c r="AL38" s="321">
        <v>1395</v>
      </c>
      <c r="AM38" s="321">
        <v>1432</v>
      </c>
      <c r="AN38" s="16"/>
      <c r="AO38" s="199" t="s">
        <v>356</v>
      </c>
      <c r="AP38" s="321">
        <v>102</v>
      </c>
      <c r="AQ38" s="321">
        <v>209</v>
      </c>
      <c r="AR38" s="321">
        <v>106</v>
      </c>
      <c r="AS38" s="323">
        <v>103</v>
      </c>
      <c r="AT38" s="16"/>
      <c r="AU38" s="31"/>
      <c r="AV38" s="18"/>
      <c r="AW38" s="18"/>
      <c r="AX38" s="18"/>
      <c r="AY38" s="43"/>
    </row>
    <row r="39" spans="2:51" ht="12.75" customHeight="1">
      <c r="B39" s="203"/>
      <c r="C39" s="199"/>
      <c r="D39" s="17"/>
      <c r="E39" s="17"/>
      <c r="F39" s="17"/>
      <c r="G39" s="17"/>
      <c r="H39" s="235" t="s">
        <v>362</v>
      </c>
      <c r="I39" s="254"/>
      <c r="J39" s="169">
        <f>SUM(J41:J49,P5:P6)</f>
        <v>2775</v>
      </c>
      <c r="K39" s="169">
        <f>SUM(K41:K49,Q5:Q6)</f>
        <v>5435</v>
      </c>
      <c r="L39" s="169">
        <f>SUM(L41:L49,R5:R6)</f>
        <v>2625</v>
      </c>
      <c r="M39" s="169">
        <f>SUM(M41:M49,S5:S6)</f>
        <v>2810</v>
      </c>
      <c r="N39" s="16"/>
      <c r="O39" s="199" t="s">
        <v>358</v>
      </c>
      <c r="P39" s="321">
        <v>266</v>
      </c>
      <c r="Q39" s="321">
        <v>557</v>
      </c>
      <c r="R39" s="321">
        <v>272</v>
      </c>
      <c r="S39" s="321">
        <v>285</v>
      </c>
      <c r="T39" s="16"/>
      <c r="U39" s="199" t="s">
        <v>369</v>
      </c>
      <c r="V39" s="321">
        <v>62</v>
      </c>
      <c r="W39" s="321">
        <v>93</v>
      </c>
      <c r="X39" s="321">
        <v>58</v>
      </c>
      <c r="Y39" s="322">
        <v>35</v>
      </c>
      <c r="Z39" s="18"/>
      <c r="AB39" s="86"/>
      <c r="AC39" s="199"/>
      <c r="AD39" s="169"/>
      <c r="AE39" s="169"/>
      <c r="AF39" s="169"/>
      <c r="AG39" s="169"/>
      <c r="AH39" s="16"/>
      <c r="AJ39" s="171"/>
      <c r="AK39" s="169"/>
      <c r="AL39" s="169"/>
      <c r="AM39" s="169"/>
      <c r="AN39" s="16"/>
      <c r="AO39" s="199" t="s">
        <v>361</v>
      </c>
      <c r="AP39" s="321">
        <v>37</v>
      </c>
      <c r="AQ39" s="321">
        <v>71</v>
      </c>
      <c r="AR39" s="321">
        <v>36</v>
      </c>
      <c r="AS39" s="321">
        <v>35</v>
      </c>
      <c r="AT39" s="16"/>
      <c r="AU39" s="31"/>
      <c r="AV39" s="18"/>
      <c r="AW39" s="18"/>
      <c r="AX39" s="18"/>
      <c r="AY39" s="43"/>
    </row>
    <row r="40" spans="2:51" ht="12.75" customHeight="1">
      <c r="B40" s="86"/>
      <c r="C40" s="199" t="s">
        <v>375</v>
      </c>
      <c r="D40" s="321">
        <v>1259</v>
      </c>
      <c r="E40" s="321">
        <v>2735</v>
      </c>
      <c r="F40" s="321">
        <v>1293</v>
      </c>
      <c r="G40" s="321">
        <v>1442</v>
      </c>
      <c r="H40" s="16"/>
      <c r="I40" s="31"/>
      <c r="J40" s="169"/>
      <c r="K40" s="169"/>
      <c r="L40" s="169"/>
      <c r="M40" s="169"/>
      <c r="N40" s="16"/>
      <c r="O40" s="199" t="s">
        <v>363</v>
      </c>
      <c r="P40" s="321">
        <v>314</v>
      </c>
      <c r="Q40" s="321">
        <v>605</v>
      </c>
      <c r="R40" s="321">
        <v>278</v>
      </c>
      <c r="S40" s="321">
        <v>327</v>
      </c>
      <c r="T40" s="16"/>
      <c r="U40" s="199" t="s">
        <v>465</v>
      </c>
      <c r="V40" s="321">
        <v>422</v>
      </c>
      <c r="W40" s="321">
        <v>847</v>
      </c>
      <c r="X40" s="321">
        <v>402</v>
      </c>
      <c r="Y40" s="322">
        <v>445</v>
      </c>
      <c r="Z40" s="18"/>
      <c r="AB40" s="86"/>
      <c r="AC40" s="31"/>
      <c r="AD40" s="172"/>
      <c r="AE40" s="172"/>
      <c r="AF40" s="172"/>
      <c r="AG40" s="172"/>
      <c r="AH40" s="16"/>
      <c r="AI40" s="31"/>
      <c r="AJ40" s="169"/>
      <c r="AK40" s="169"/>
      <c r="AL40" s="169"/>
      <c r="AM40" s="169"/>
      <c r="AN40" s="16"/>
      <c r="AO40" s="199" t="s">
        <v>367</v>
      </c>
      <c r="AP40" s="321">
        <v>25</v>
      </c>
      <c r="AQ40" s="321">
        <v>59</v>
      </c>
      <c r="AR40" s="321">
        <v>28</v>
      </c>
      <c r="AS40" s="321">
        <v>31</v>
      </c>
      <c r="AT40" s="16"/>
      <c r="AU40" s="31"/>
      <c r="AV40" s="18"/>
      <c r="AW40" s="18"/>
      <c r="AX40" s="18"/>
      <c r="AY40" s="43"/>
    </row>
    <row r="41" spans="2:51" ht="12.75" customHeight="1" thickBot="1">
      <c r="B41" s="86"/>
      <c r="C41" s="199" t="s">
        <v>379</v>
      </c>
      <c r="D41" s="321">
        <v>751</v>
      </c>
      <c r="E41" s="321">
        <v>1674</v>
      </c>
      <c r="F41" s="321">
        <v>807</v>
      </c>
      <c r="G41" s="321">
        <v>867</v>
      </c>
      <c r="H41" s="16"/>
      <c r="I41" s="199" t="s">
        <v>371</v>
      </c>
      <c r="J41" s="321">
        <v>96</v>
      </c>
      <c r="K41" s="321">
        <v>173</v>
      </c>
      <c r="L41" s="321">
        <v>79</v>
      </c>
      <c r="M41" s="321">
        <v>94</v>
      </c>
      <c r="N41" s="16"/>
      <c r="O41" s="199" t="s">
        <v>368</v>
      </c>
      <c r="P41" s="321">
        <v>309</v>
      </c>
      <c r="Q41" s="321">
        <v>578</v>
      </c>
      <c r="R41" s="321">
        <v>268</v>
      </c>
      <c r="S41" s="321">
        <v>310</v>
      </c>
      <c r="T41" s="16"/>
      <c r="U41" s="199" t="s">
        <v>466</v>
      </c>
      <c r="V41" s="321">
        <v>54</v>
      </c>
      <c r="W41" s="321">
        <v>71</v>
      </c>
      <c r="X41" s="321">
        <v>46</v>
      </c>
      <c r="Y41" s="322">
        <v>25</v>
      </c>
      <c r="Z41" s="18"/>
      <c r="AA41" s="12"/>
      <c r="AB41" s="253" t="s">
        <v>374</v>
      </c>
      <c r="AC41" s="254"/>
      <c r="AD41" s="169">
        <f>SUM(AD43:AD49,AJ5:AJ19)</f>
        <v>3913</v>
      </c>
      <c r="AE41" s="169">
        <f>SUM(AE43:AE49,AK5:AK19)</f>
        <v>8571</v>
      </c>
      <c r="AF41" s="169">
        <f>SUM(AF43:AF49,AL5:AL19)</f>
        <v>4031</v>
      </c>
      <c r="AG41" s="169">
        <f>SUM(AG43:AG49,AM5:AM19)</f>
        <v>4540</v>
      </c>
      <c r="AH41" s="235" t="s">
        <v>366</v>
      </c>
      <c r="AI41" s="236"/>
      <c r="AJ41" s="169">
        <f>SUM(AJ43:AJ49,AP5:AP12)</f>
        <v>977</v>
      </c>
      <c r="AK41" s="169">
        <f>SUM(AK43:AK49,AQ5:AQ12)</f>
        <v>1812</v>
      </c>
      <c r="AL41" s="169">
        <f>SUM(AL43:AL49,AR5:AR12)</f>
        <v>830</v>
      </c>
      <c r="AM41" s="169">
        <f>SUM(AM43:AM49,AS5:AS12)</f>
        <v>982</v>
      </c>
      <c r="AN41" s="16"/>
      <c r="AO41" s="198" t="s">
        <v>370</v>
      </c>
      <c r="AP41" s="321">
        <v>59</v>
      </c>
      <c r="AQ41" s="321">
        <v>102</v>
      </c>
      <c r="AR41" s="321">
        <v>49</v>
      </c>
      <c r="AS41" s="321">
        <v>53</v>
      </c>
      <c r="AT41" s="19"/>
      <c r="AU41" s="31"/>
      <c r="AV41" s="12"/>
      <c r="AW41" s="12"/>
      <c r="AX41" s="12"/>
      <c r="AY41" s="157"/>
    </row>
    <row r="42" spans="2:51" ht="12.75" customHeight="1">
      <c r="B42" s="86"/>
      <c r="C42" s="199" t="s">
        <v>145</v>
      </c>
      <c r="D42" s="321">
        <v>260</v>
      </c>
      <c r="E42" s="321">
        <v>566</v>
      </c>
      <c r="F42" s="321">
        <v>270</v>
      </c>
      <c r="G42" s="321">
        <v>296</v>
      </c>
      <c r="H42" s="16"/>
      <c r="I42" s="199" t="s">
        <v>373</v>
      </c>
      <c r="J42" s="321">
        <v>112</v>
      </c>
      <c r="K42" s="321">
        <v>184</v>
      </c>
      <c r="L42" s="321">
        <v>85</v>
      </c>
      <c r="M42" s="321">
        <v>99</v>
      </c>
      <c r="N42" s="16"/>
      <c r="O42" s="31"/>
      <c r="P42" s="172"/>
      <c r="Q42" s="172"/>
      <c r="R42" s="172"/>
      <c r="S42" s="172"/>
      <c r="T42" s="16"/>
      <c r="U42" s="31"/>
      <c r="V42" s="172"/>
      <c r="W42" s="172"/>
      <c r="X42" s="172"/>
      <c r="Y42" s="170"/>
      <c r="AA42" s="12"/>
      <c r="AB42" s="86"/>
      <c r="AC42" s="31"/>
      <c r="AD42" s="169"/>
      <c r="AE42" s="169"/>
      <c r="AF42" s="169"/>
      <c r="AG42" s="169"/>
      <c r="AH42" s="16"/>
      <c r="AI42" s="199"/>
      <c r="AJ42" s="169"/>
      <c r="AK42" s="169"/>
      <c r="AL42" s="169"/>
      <c r="AM42" s="169"/>
      <c r="AN42" s="131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</row>
    <row r="43" spans="2:51" ht="13.5">
      <c r="B43" s="86"/>
      <c r="C43" s="199" t="s">
        <v>388</v>
      </c>
      <c r="D43" s="321">
        <v>263</v>
      </c>
      <c r="E43" s="321">
        <v>526</v>
      </c>
      <c r="F43" s="321">
        <v>241</v>
      </c>
      <c r="G43" s="321">
        <v>285</v>
      </c>
      <c r="H43" s="16"/>
      <c r="I43" s="199" t="s">
        <v>376</v>
      </c>
      <c r="J43" s="321">
        <v>200</v>
      </c>
      <c r="K43" s="321">
        <v>341</v>
      </c>
      <c r="L43" s="321">
        <v>136</v>
      </c>
      <c r="M43" s="321">
        <v>205</v>
      </c>
      <c r="N43" s="16"/>
      <c r="O43" s="31"/>
      <c r="P43" s="172"/>
      <c r="Q43" s="172"/>
      <c r="R43" s="172"/>
      <c r="S43" s="172"/>
      <c r="T43" s="235" t="s">
        <v>381</v>
      </c>
      <c r="U43" s="236"/>
      <c r="V43" s="172">
        <f>SUM(V45:V49,AD5:AD24)</f>
        <v>7038</v>
      </c>
      <c r="W43" s="172">
        <f>SUM(W45:W49,AE5:AE24)</f>
        <v>14919</v>
      </c>
      <c r="X43" s="172">
        <f>SUM(X45:X49,AF5:AF24)</f>
        <v>7375</v>
      </c>
      <c r="Y43" s="170">
        <f>SUM(Y45:Y49,AG5:AG24)</f>
        <v>7544</v>
      </c>
      <c r="AA43" s="12"/>
      <c r="AB43" s="86"/>
      <c r="AC43" s="199" t="s">
        <v>386</v>
      </c>
      <c r="AD43" s="321">
        <v>61</v>
      </c>
      <c r="AE43" s="321">
        <v>96</v>
      </c>
      <c r="AF43" s="321">
        <v>42</v>
      </c>
      <c r="AG43" s="321">
        <v>54</v>
      </c>
      <c r="AH43" s="16"/>
      <c r="AI43" s="199" t="s">
        <v>372</v>
      </c>
      <c r="AJ43" s="321">
        <v>49</v>
      </c>
      <c r="AK43" s="321">
        <v>83</v>
      </c>
      <c r="AL43" s="321">
        <v>34</v>
      </c>
      <c r="AM43" s="323">
        <v>49</v>
      </c>
    </row>
    <row r="44" spans="2:51" ht="12.75" customHeight="1">
      <c r="B44" s="86"/>
      <c r="C44" s="199" t="s">
        <v>394</v>
      </c>
      <c r="D44" s="321">
        <v>175</v>
      </c>
      <c r="E44" s="321">
        <v>336</v>
      </c>
      <c r="F44" s="321">
        <v>159</v>
      </c>
      <c r="G44" s="321">
        <v>177</v>
      </c>
      <c r="H44" s="16"/>
      <c r="I44" s="199" t="s">
        <v>380</v>
      </c>
      <c r="J44" s="321">
        <v>531</v>
      </c>
      <c r="K44" s="321">
        <v>978</v>
      </c>
      <c r="L44" s="321">
        <v>466</v>
      </c>
      <c r="M44" s="321">
        <v>512</v>
      </c>
      <c r="N44" s="235" t="s">
        <v>377</v>
      </c>
      <c r="O44" s="236"/>
      <c r="P44" s="169">
        <f>SUM(P46:P48)</f>
        <v>52</v>
      </c>
      <c r="Q44" s="169">
        <f>SUM(Q46:Q48)</f>
        <v>73</v>
      </c>
      <c r="R44" s="169">
        <f>SUM(R46:R48)</f>
        <v>33</v>
      </c>
      <c r="S44" s="169">
        <f>SUM(S46:S48)</f>
        <v>40</v>
      </c>
      <c r="T44" s="16"/>
      <c r="U44" s="31"/>
      <c r="V44" s="175"/>
      <c r="W44" s="175"/>
      <c r="X44" s="175"/>
      <c r="Y44" s="176"/>
      <c r="Z44" s="17"/>
      <c r="AA44" s="12"/>
      <c r="AB44" s="86"/>
      <c r="AC44" s="199" t="s">
        <v>392</v>
      </c>
      <c r="AD44" s="321">
        <v>143</v>
      </c>
      <c r="AE44" s="321">
        <v>282</v>
      </c>
      <c r="AF44" s="321">
        <v>125</v>
      </c>
      <c r="AG44" s="321">
        <v>157</v>
      </c>
      <c r="AH44" s="16"/>
      <c r="AI44" s="199" t="s">
        <v>280</v>
      </c>
      <c r="AJ44" s="321">
        <v>72</v>
      </c>
      <c r="AK44" s="321">
        <v>126</v>
      </c>
      <c r="AL44" s="321">
        <v>59</v>
      </c>
      <c r="AM44" s="323">
        <v>67</v>
      </c>
    </row>
    <row r="45" spans="2:51" ht="13.5">
      <c r="B45" s="86"/>
      <c r="C45" s="199" t="s">
        <v>400</v>
      </c>
      <c r="D45" s="321">
        <v>33</v>
      </c>
      <c r="E45" s="321">
        <v>53</v>
      </c>
      <c r="F45" s="321">
        <v>23</v>
      </c>
      <c r="G45" s="321">
        <v>30</v>
      </c>
      <c r="H45" s="16"/>
      <c r="I45" s="199" t="s">
        <v>384</v>
      </c>
      <c r="J45" s="321">
        <v>173</v>
      </c>
      <c r="K45" s="321">
        <v>343</v>
      </c>
      <c r="L45" s="321">
        <v>165</v>
      </c>
      <c r="M45" s="321">
        <v>178</v>
      </c>
      <c r="N45" s="16"/>
      <c r="O45" s="31"/>
      <c r="P45" s="169"/>
      <c r="Q45" s="169"/>
      <c r="R45" s="169"/>
      <c r="S45" s="169"/>
      <c r="T45" s="16"/>
      <c r="U45" s="199" t="s">
        <v>391</v>
      </c>
      <c r="V45" s="321">
        <v>212</v>
      </c>
      <c r="W45" s="321">
        <v>363</v>
      </c>
      <c r="X45" s="321">
        <v>183</v>
      </c>
      <c r="Y45" s="322">
        <v>180</v>
      </c>
      <c r="Z45" s="18"/>
      <c r="AA45" s="12"/>
      <c r="AB45" s="86"/>
      <c r="AC45" s="199" t="s">
        <v>398</v>
      </c>
      <c r="AD45" s="321">
        <v>39</v>
      </c>
      <c r="AE45" s="321">
        <v>81</v>
      </c>
      <c r="AF45" s="321">
        <v>37</v>
      </c>
      <c r="AG45" s="321">
        <v>44</v>
      </c>
      <c r="AH45" s="16"/>
      <c r="AI45" s="199" t="s">
        <v>378</v>
      </c>
      <c r="AJ45" s="321">
        <v>85</v>
      </c>
      <c r="AK45" s="321">
        <v>172</v>
      </c>
      <c r="AL45" s="321">
        <v>82</v>
      </c>
      <c r="AM45" s="323">
        <v>90</v>
      </c>
    </row>
    <row r="46" spans="2:51" ht="13.5">
      <c r="B46" s="86"/>
      <c r="C46" s="199" t="s">
        <v>405</v>
      </c>
      <c r="D46" s="321">
        <v>21</v>
      </c>
      <c r="E46" s="321">
        <v>43</v>
      </c>
      <c r="F46" s="321">
        <v>19</v>
      </c>
      <c r="G46" s="321">
        <v>24</v>
      </c>
      <c r="H46" s="16"/>
      <c r="I46" s="199" t="s">
        <v>389</v>
      </c>
      <c r="J46" s="321">
        <v>193</v>
      </c>
      <c r="K46" s="321">
        <v>341</v>
      </c>
      <c r="L46" s="321">
        <v>167</v>
      </c>
      <c r="M46" s="321">
        <v>174</v>
      </c>
      <c r="N46" s="16"/>
      <c r="O46" s="199" t="s">
        <v>385</v>
      </c>
      <c r="P46" s="321">
        <v>15</v>
      </c>
      <c r="Q46" s="321">
        <v>21</v>
      </c>
      <c r="R46" s="321">
        <v>9</v>
      </c>
      <c r="S46" s="321">
        <v>12</v>
      </c>
      <c r="T46" s="16"/>
      <c r="U46" s="199" t="s">
        <v>397</v>
      </c>
      <c r="V46" s="321">
        <v>308</v>
      </c>
      <c r="W46" s="321">
        <v>677</v>
      </c>
      <c r="X46" s="321">
        <v>323</v>
      </c>
      <c r="Y46" s="322">
        <v>354</v>
      </c>
      <c r="Z46" s="18"/>
      <c r="AA46" s="12"/>
      <c r="AB46" s="86"/>
      <c r="AC46" s="199" t="s">
        <v>382</v>
      </c>
      <c r="AD46" s="321">
        <v>14</v>
      </c>
      <c r="AE46" s="321">
        <v>23</v>
      </c>
      <c r="AF46" s="321">
        <v>11</v>
      </c>
      <c r="AG46" s="321">
        <v>12</v>
      </c>
      <c r="AH46" s="16"/>
      <c r="AI46" s="199" t="s">
        <v>383</v>
      </c>
      <c r="AJ46" s="321">
        <v>94</v>
      </c>
      <c r="AK46" s="321">
        <v>199</v>
      </c>
      <c r="AL46" s="321">
        <v>91</v>
      </c>
      <c r="AM46" s="323">
        <v>108</v>
      </c>
    </row>
    <row r="47" spans="2:51" ht="13.5">
      <c r="B47" s="86"/>
      <c r="C47" s="199" t="s">
        <v>25</v>
      </c>
      <c r="D47" s="321">
        <v>26</v>
      </c>
      <c r="E47" s="321">
        <v>53</v>
      </c>
      <c r="F47" s="321">
        <v>24</v>
      </c>
      <c r="G47" s="321">
        <v>29</v>
      </c>
      <c r="H47" s="16"/>
      <c r="I47" s="199" t="s">
        <v>395</v>
      </c>
      <c r="J47" s="321">
        <v>718</v>
      </c>
      <c r="K47" s="321">
        <v>1503</v>
      </c>
      <c r="L47" s="321">
        <v>721</v>
      </c>
      <c r="M47" s="321">
        <v>782</v>
      </c>
      <c r="N47" s="16"/>
      <c r="O47" s="199" t="s">
        <v>390</v>
      </c>
      <c r="P47" s="321">
        <v>16</v>
      </c>
      <c r="Q47" s="321">
        <v>21</v>
      </c>
      <c r="R47" s="321">
        <v>11</v>
      </c>
      <c r="S47" s="321">
        <v>10</v>
      </c>
      <c r="T47" s="16"/>
      <c r="U47" s="199" t="s">
        <v>402</v>
      </c>
      <c r="V47" s="321">
        <v>631</v>
      </c>
      <c r="W47" s="321">
        <v>1254</v>
      </c>
      <c r="X47" s="321">
        <v>617</v>
      </c>
      <c r="Y47" s="322">
        <v>637</v>
      </c>
      <c r="Z47" s="18"/>
      <c r="AA47" s="12"/>
      <c r="AB47" s="86"/>
      <c r="AC47" s="199" t="s">
        <v>403</v>
      </c>
      <c r="AD47" s="321">
        <v>157</v>
      </c>
      <c r="AE47" s="321">
        <v>354</v>
      </c>
      <c r="AF47" s="321">
        <v>160</v>
      </c>
      <c r="AG47" s="321">
        <v>194</v>
      </c>
      <c r="AH47" s="16"/>
      <c r="AI47" s="199" t="s">
        <v>387</v>
      </c>
      <c r="AJ47" s="321">
        <v>61</v>
      </c>
      <c r="AK47" s="321">
        <v>106</v>
      </c>
      <c r="AL47" s="321">
        <v>46</v>
      </c>
      <c r="AM47" s="323">
        <v>60</v>
      </c>
    </row>
    <row r="48" spans="2:51" ht="12.75" customHeight="1">
      <c r="B48" s="86"/>
      <c r="C48" s="85" t="s">
        <v>50</v>
      </c>
      <c r="D48" s="321">
        <v>140</v>
      </c>
      <c r="E48" s="321">
        <v>235</v>
      </c>
      <c r="F48" s="321">
        <v>108</v>
      </c>
      <c r="G48" s="321">
        <v>127</v>
      </c>
      <c r="H48" s="16"/>
      <c r="I48" s="199" t="s">
        <v>401</v>
      </c>
      <c r="J48" s="321">
        <v>217</v>
      </c>
      <c r="K48" s="321">
        <v>461</v>
      </c>
      <c r="L48" s="321">
        <v>228</v>
      </c>
      <c r="M48" s="321">
        <v>233</v>
      </c>
      <c r="N48" s="16"/>
      <c r="O48" s="199" t="s">
        <v>396</v>
      </c>
      <c r="P48" s="321">
        <v>21</v>
      </c>
      <c r="Q48" s="321">
        <v>31</v>
      </c>
      <c r="R48" s="321">
        <v>13</v>
      </c>
      <c r="S48" s="321">
        <v>18</v>
      </c>
      <c r="T48" s="16"/>
      <c r="U48" s="85" t="s">
        <v>407</v>
      </c>
      <c r="V48" s="321">
        <v>617</v>
      </c>
      <c r="W48" s="321">
        <v>1316</v>
      </c>
      <c r="X48" s="321">
        <v>643</v>
      </c>
      <c r="Y48" s="322">
        <v>673</v>
      </c>
      <c r="Z48" s="18"/>
      <c r="AA48" s="12"/>
      <c r="AB48" s="86"/>
      <c r="AC48" s="85" t="s">
        <v>229</v>
      </c>
      <c r="AD48" s="321">
        <v>214</v>
      </c>
      <c r="AE48" s="321">
        <v>437</v>
      </c>
      <c r="AF48" s="321">
        <v>206</v>
      </c>
      <c r="AG48" s="321">
        <v>231</v>
      </c>
      <c r="AH48" s="16"/>
      <c r="AI48" s="199" t="s">
        <v>393</v>
      </c>
      <c r="AJ48" s="321">
        <v>38</v>
      </c>
      <c r="AK48" s="321">
        <v>56</v>
      </c>
      <c r="AL48" s="321">
        <v>30</v>
      </c>
      <c r="AM48" s="323">
        <v>26</v>
      </c>
      <c r="AN48" s="12"/>
      <c r="AS48" s="47"/>
    </row>
    <row r="49" spans="2:45" s="47" customFormat="1" ht="15.95" customHeight="1" thickBot="1">
      <c r="B49" s="156"/>
      <c r="C49" s="60" t="s">
        <v>159</v>
      </c>
      <c r="D49" s="324">
        <v>43</v>
      </c>
      <c r="E49" s="324">
        <v>60</v>
      </c>
      <c r="F49" s="324">
        <v>34</v>
      </c>
      <c r="G49" s="325">
        <v>26</v>
      </c>
      <c r="H49" s="45"/>
      <c r="I49" s="200" t="s">
        <v>406</v>
      </c>
      <c r="J49" s="326">
        <v>409</v>
      </c>
      <c r="K49" s="324">
        <v>896</v>
      </c>
      <c r="L49" s="324">
        <v>463</v>
      </c>
      <c r="M49" s="325">
        <v>433</v>
      </c>
      <c r="N49" s="19"/>
      <c r="O49" s="35"/>
      <c r="P49" s="21"/>
      <c r="Q49" s="21"/>
      <c r="R49" s="21"/>
      <c r="S49" s="102"/>
      <c r="T49" s="19"/>
      <c r="U49" s="98" t="s">
        <v>544</v>
      </c>
      <c r="V49" s="326">
        <v>307</v>
      </c>
      <c r="W49" s="324">
        <v>714</v>
      </c>
      <c r="X49" s="324">
        <v>340</v>
      </c>
      <c r="Y49" s="327">
        <v>374</v>
      </c>
      <c r="Z49" s="63"/>
      <c r="AA49" s="46"/>
      <c r="AB49" s="159"/>
      <c r="AC49" s="60" t="s">
        <v>411</v>
      </c>
      <c r="AD49" s="326">
        <v>299</v>
      </c>
      <c r="AE49" s="324">
        <v>707</v>
      </c>
      <c r="AF49" s="324">
        <v>346</v>
      </c>
      <c r="AG49" s="325">
        <v>361</v>
      </c>
      <c r="AH49" s="45"/>
      <c r="AI49" s="200" t="s">
        <v>399</v>
      </c>
      <c r="AJ49" s="326">
        <v>25</v>
      </c>
      <c r="AK49" s="324">
        <v>41</v>
      </c>
      <c r="AL49" s="324">
        <v>19</v>
      </c>
      <c r="AM49" s="325">
        <v>22</v>
      </c>
      <c r="AS49" s="15"/>
    </row>
    <row r="50" spans="2:45">
      <c r="C50" s="2" t="s">
        <v>46</v>
      </c>
    </row>
    <row r="56" spans="2:45">
      <c r="I56" s="202"/>
      <c r="J56" s="202"/>
      <c r="K56" s="202"/>
      <c r="L56" s="202"/>
      <c r="M56" s="202"/>
      <c r="N56" s="202"/>
      <c r="O56" s="202"/>
    </row>
  </sheetData>
  <mergeCells count="31">
    <mergeCell ref="N44:O44"/>
    <mergeCell ref="B38:C38"/>
    <mergeCell ref="I21:I22"/>
    <mergeCell ref="B5:C5"/>
    <mergeCell ref="N9:O9"/>
    <mergeCell ref="B8:C8"/>
    <mergeCell ref="H24:I24"/>
    <mergeCell ref="H39:I39"/>
    <mergeCell ref="N29:O29"/>
    <mergeCell ref="B4:C4"/>
    <mergeCell ref="H4:I4"/>
    <mergeCell ref="W3:Y3"/>
    <mergeCell ref="N4:O4"/>
    <mergeCell ref="T4:U4"/>
    <mergeCell ref="AW3:AY3"/>
    <mergeCell ref="AB4:AC4"/>
    <mergeCell ref="AB3:AC3"/>
    <mergeCell ref="AT8:AU8"/>
    <mergeCell ref="AN15:AO15"/>
    <mergeCell ref="AN13:AO13"/>
    <mergeCell ref="AH41:AI41"/>
    <mergeCell ref="T16:U16"/>
    <mergeCell ref="T43:U43"/>
    <mergeCell ref="AB27:AC27"/>
    <mergeCell ref="AB41:AC41"/>
    <mergeCell ref="AH22:AI22"/>
    <mergeCell ref="K2:Q2"/>
    <mergeCell ref="AH4:AI4"/>
    <mergeCell ref="AN4:AO4"/>
    <mergeCell ref="T5:U5"/>
    <mergeCell ref="AT4:AU4"/>
  </mergeCells>
  <phoneticPr fontId="2"/>
  <pageMargins left="0.61" right="0.82" top="0.98425196850393704" bottom="0.98425196850393704" header="0.51181102362204722" footer="0.51181102362204722"/>
  <pageSetup paperSize="9"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Y47"/>
  <sheetViews>
    <sheetView showGridLines="0" view="pageBreakPreview" zoomScaleNormal="100" zoomScaleSheetLayoutView="100" workbookViewId="0">
      <pane xSplit="7" ySplit="5" topLeftCell="H15" activePane="bottomRight" state="frozen"/>
      <selection activeCell="G50" sqref="G50"/>
      <selection pane="topRight" activeCell="G50" sqref="G50"/>
      <selection pane="bottomLeft" activeCell="G50" sqref="G50"/>
      <selection pane="bottomRight" activeCell="G50" sqref="G50"/>
    </sheetView>
  </sheetViews>
  <sheetFormatPr defaultRowHeight="12.75"/>
  <cols>
    <col min="1" max="1" width="5" style="2" customWidth="1"/>
    <col min="2" max="2" width="2.125" style="2" customWidth="1"/>
    <col min="3" max="3" width="3.375" style="2" customWidth="1"/>
    <col min="4" max="4" width="2.625" style="2" customWidth="1"/>
    <col min="5" max="6" width="2.875" style="2" customWidth="1"/>
    <col min="7" max="7" width="1.625" style="2" customWidth="1"/>
    <col min="8" max="8" width="8.625" style="2" customWidth="1"/>
    <col min="9" max="10" width="7.625" style="2" customWidth="1"/>
    <col min="11" max="11" width="8.625" style="2" customWidth="1"/>
    <col min="12" max="13" width="7.625" style="2" customWidth="1"/>
    <col min="14" max="14" width="8.625" style="2" customWidth="1"/>
    <col min="15" max="16" width="7.625" style="2" customWidth="1"/>
    <col min="17" max="18" width="8.625" style="2" customWidth="1"/>
    <col min="19" max="20" width="7.625" style="2" customWidth="1"/>
    <col min="21" max="16384" width="9" style="2"/>
  </cols>
  <sheetData>
    <row r="1" spans="2:25" ht="18" customHeight="1"/>
    <row r="2" spans="2:25" ht="18" customHeight="1">
      <c r="I2" s="83"/>
      <c r="J2" s="83"/>
      <c r="K2" s="265" t="s">
        <v>585</v>
      </c>
      <c r="L2" s="266"/>
      <c r="M2" s="266"/>
      <c r="N2" s="266"/>
      <c r="O2" s="266"/>
      <c r="P2" s="266"/>
    </row>
    <row r="3" spans="2:25" ht="18" customHeight="1" thickBot="1"/>
    <row r="4" spans="2:25" ht="18" customHeight="1">
      <c r="B4" s="272" t="s">
        <v>414</v>
      </c>
      <c r="C4" s="272"/>
      <c r="D4" s="272"/>
      <c r="E4" s="272"/>
      <c r="F4" s="272"/>
      <c r="G4" s="10"/>
      <c r="H4" s="269" t="s">
        <v>573</v>
      </c>
      <c r="I4" s="270"/>
      <c r="J4" s="270"/>
      <c r="K4" s="269" t="s">
        <v>576</v>
      </c>
      <c r="L4" s="270"/>
      <c r="M4" s="271"/>
      <c r="N4" s="269" t="s">
        <v>591</v>
      </c>
      <c r="O4" s="270"/>
      <c r="P4" s="271"/>
      <c r="Q4" s="267" t="s">
        <v>590</v>
      </c>
      <c r="R4" s="268"/>
      <c r="S4" s="268"/>
      <c r="T4" s="268"/>
    </row>
    <row r="5" spans="2:25" ht="18" customHeight="1">
      <c r="B5" s="273"/>
      <c r="C5" s="273"/>
      <c r="D5" s="273"/>
      <c r="E5" s="273"/>
      <c r="F5" s="273"/>
      <c r="G5" s="29"/>
      <c r="H5" s="25" t="s">
        <v>30</v>
      </c>
      <c r="I5" s="5" t="s">
        <v>34</v>
      </c>
      <c r="J5" s="5" t="s">
        <v>35</v>
      </c>
      <c r="K5" s="25" t="s">
        <v>30</v>
      </c>
      <c r="L5" s="5" t="s">
        <v>34</v>
      </c>
      <c r="M5" s="5" t="s">
        <v>35</v>
      </c>
      <c r="N5" s="79" t="s">
        <v>30</v>
      </c>
      <c r="O5" s="5" t="s">
        <v>34</v>
      </c>
      <c r="P5" s="5" t="s">
        <v>7</v>
      </c>
      <c r="Q5" s="25" t="s">
        <v>30</v>
      </c>
      <c r="R5" s="25" t="s">
        <v>537</v>
      </c>
      <c r="S5" s="5" t="s">
        <v>34</v>
      </c>
      <c r="T5" s="5" t="s">
        <v>7</v>
      </c>
    </row>
    <row r="6" spans="2:25" ht="18" customHeight="1">
      <c r="B6" s="274" t="s">
        <v>568</v>
      </c>
      <c r="C6" s="274"/>
      <c r="D6" s="274"/>
      <c r="E6" s="274"/>
      <c r="F6" s="274"/>
      <c r="G6" s="26"/>
      <c r="H6" s="3">
        <v>116203</v>
      </c>
      <c r="I6" s="3">
        <v>56319</v>
      </c>
      <c r="J6" s="3">
        <v>59884</v>
      </c>
      <c r="K6" s="3">
        <v>115603</v>
      </c>
      <c r="L6" s="3">
        <v>55980</v>
      </c>
      <c r="M6" s="3">
        <v>59623</v>
      </c>
      <c r="N6" s="3">
        <v>114560</v>
      </c>
      <c r="O6" s="3">
        <v>55542</v>
      </c>
      <c r="P6" s="3">
        <v>59018</v>
      </c>
      <c r="Q6" s="103">
        <f>Q9+Q16+Q30</f>
        <v>113816</v>
      </c>
      <c r="R6" s="162">
        <f>IF(Q6&gt;0,Q6/Q$6*100,"")</f>
        <v>100</v>
      </c>
      <c r="S6" s="103">
        <f>S9+S16+S30</f>
        <v>55249</v>
      </c>
      <c r="T6" s="103">
        <f>T9+T16+T30</f>
        <v>58567</v>
      </c>
      <c r="U6" s="80"/>
      <c r="V6" s="80"/>
      <c r="X6" s="95"/>
      <c r="Y6" s="95"/>
    </row>
    <row r="7" spans="2:25" ht="18" customHeight="1">
      <c r="B7" s="210"/>
      <c r="C7" s="263" t="s">
        <v>415</v>
      </c>
      <c r="D7" s="263"/>
      <c r="E7" s="263"/>
      <c r="F7" s="263"/>
      <c r="G7" s="27"/>
      <c r="H7" s="163">
        <f>IF(H6&gt;0,H6/H$6*100,"")</f>
        <v>100</v>
      </c>
      <c r="I7" s="6">
        <f>IF(I6&gt;0,I6/H$6*100,"")</f>
        <v>48.466046487612196</v>
      </c>
      <c r="J7" s="6">
        <f>IF(J6&gt;0,J6/H$6*100,"")</f>
        <v>51.533953512387811</v>
      </c>
      <c r="K7" s="163">
        <f>IF(K6&gt;0,K6/K$6*100,"")</f>
        <v>100</v>
      </c>
      <c r="L7" s="6">
        <f>IF(L6&gt;0,L6/K$6*100,"")</f>
        <v>48.424348849078314</v>
      </c>
      <c r="M7" s="6">
        <f>IF(M6&gt;0,M6/K$6*100,"")</f>
        <v>51.575651150921686</v>
      </c>
      <c r="N7" s="163">
        <f>IF(N6&gt;0,N6/N$6*100,"")</f>
        <v>100</v>
      </c>
      <c r="O7" s="6">
        <f>IF(O6&gt;0,O6/N$6*100,"")</f>
        <v>48.482891061452513</v>
      </c>
      <c r="P7" s="6">
        <f>IF(P6&gt;0,P6/N$6*100,"")</f>
        <v>51.517108938547487</v>
      </c>
      <c r="Q7" s="163">
        <f>IF(Q6&gt;0,Q6/Q$6*100,"")</f>
        <v>100</v>
      </c>
      <c r="R7" s="6"/>
      <c r="S7" s="103">
        <f>IF(S6&gt;0,S6/Q$6*100,"")</f>
        <v>48.542384199058134</v>
      </c>
      <c r="T7" s="103">
        <f>IF(T6&gt;0,T6/Q$6*100,"")</f>
        <v>51.457615800941866</v>
      </c>
      <c r="U7" s="81"/>
      <c r="V7" s="81"/>
      <c r="X7" s="95"/>
    </row>
    <row r="8" spans="2:25" ht="18" customHeight="1">
      <c r="B8" s="1"/>
      <c r="C8" s="1"/>
      <c r="D8" s="1"/>
      <c r="E8" s="1"/>
      <c r="F8" s="1"/>
      <c r="G8" s="4"/>
      <c r="H8" s="1"/>
      <c r="I8" s="1"/>
      <c r="J8" s="1"/>
      <c r="K8" s="1"/>
      <c r="L8" s="1"/>
      <c r="M8" s="1"/>
      <c r="N8" s="1"/>
      <c r="O8" s="1"/>
      <c r="P8" s="1"/>
      <c r="Q8" s="82"/>
      <c r="R8" s="1"/>
      <c r="S8" s="103"/>
      <c r="T8" s="103"/>
      <c r="U8" s="82"/>
      <c r="V8" s="82"/>
      <c r="X8" s="95"/>
    </row>
    <row r="9" spans="2:25" ht="18" customHeight="1">
      <c r="B9" s="264" t="s">
        <v>416</v>
      </c>
      <c r="C9" s="264"/>
      <c r="D9" s="264"/>
      <c r="E9" s="264"/>
      <c r="F9" s="264"/>
      <c r="G9" s="26"/>
      <c r="H9" s="3">
        <f>SUM(H12:H14)</f>
        <v>14941</v>
      </c>
      <c r="I9" s="3">
        <f>SUM(I12:I14)</f>
        <v>7681</v>
      </c>
      <c r="J9" s="3">
        <f>SUM(J12:J14)</f>
        <v>7260</v>
      </c>
      <c r="K9" s="3">
        <f t="shared" ref="K9:Q9" si="0">SUM(K12:K14)</f>
        <v>14853</v>
      </c>
      <c r="L9" s="3">
        <f t="shared" si="0"/>
        <v>7661</v>
      </c>
      <c r="M9" s="3">
        <f t="shared" si="0"/>
        <v>7192</v>
      </c>
      <c r="N9" s="3">
        <f t="shared" si="0"/>
        <v>14664</v>
      </c>
      <c r="O9" s="3">
        <f t="shared" si="0"/>
        <v>7578</v>
      </c>
      <c r="P9" s="3">
        <f t="shared" si="0"/>
        <v>7086</v>
      </c>
      <c r="Q9" s="103">
        <f t="shared" si="0"/>
        <v>14450</v>
      </c>
      <c r="R9" s="48">
        <f>IF(Q9&gt;0,Q9/Q$6*100,"")</f>
        <v>12.695930273423773</v>
      </c>
      <c r="S9" s="103">
        <f>SUM(S12:S14)</f>
        <v>7480</v>
      </c>
      <c r="T9" s="103">
        <f>SUM(T12:T14)</f>
        <v>6970</v>
      </c>
      <c r="U9" s="80"/>
      <c r="V9" s="80"/>
      <c r="X9" s="95"/>
    </row>
    <row r="10" spans="2:25" ht="18" customHeight="1">
      <c r="B10" s="210"/>
      <c r="C10" s="263" t="s">
        <v>415</v>
      </c>
      <c r="D10" s="263"/>
      <c r="E10" s="263"/>
      <c r="F10" s="263"/>
      <c r="G10" s="27"/>
      <c r="H10" s="6">
        <f>IF(H9&gt;0,H9/H$6*100,"")</f>
        <v>12.857671488687899</v>
      </c>
      <c r="I10" s="6">
        <f>IF(I9&gt;0,I9/H$6*100,"")</f>
        <v>6.609984251697461</v>
      </c>
      <c r="J10" s="6">
        <f>IF(J9&gt;0,J9/H$6*100,"")</f>
        <v>6.2476872369904397</v>
      </c>
      <c r="K10" s="6">
        <f>IF(K9&gt;0,K9/K$6*100,"")</f>
        <v>12.848282484018581</v>
      </c>
      <c r="L10" s="6">
        <f>IF(L9&gt;0,L9/K$6*100,"")</f>
        <v>6.6269906490316002</v>
      </c>
      <c r="M10" s="6">
        <f>IF(M9&gt;0,M9/K$6*100,"")</f>
        <v>6.2212918349869817</v>
      </c>
      <c r="N10" s="6">
        <f>IF(N9&gt;0,N9/N$6*100,"")</f>
        <v>12.800279329608937</v>
      </c>
      <c r="O10" s="6">
        <f>IF(O9&gt;0,O9/N$6*100,"")</f>
        <v>6.614874301675977</v>
      </c>
      <c r="P10" s="6">
        <f>IF(P9&gt;0,P9/N$6*100,"")</f>
        <v>6.1854050279329611</v>
      </c>
      <c r="Q10" s="6">
        <f>IF(Q9&gt;0,Q9/Q$6*100,"")</f>
        <v>12.695930273423773</v>
      </c>
      <c r="R10" s="6"/>
      <c r="S10" s="103">
        <f>IF(S9&gt;0,S9/Q$6*100,"")</f>
        <v>6.5720109650664229</v>
      </c>
      <c r="T10" s="103">
        <f>IF(T9&gt;0,T9/Q$6*100,"")</f>
        <v>6.1239193083573484</v>
      </c>
      <c r="U10" s="81"/>
      <c r="V10" s="81"/>
      <c r="X10" s="95"/>
    </row>
    <row r="11" spans="2:25" ht="18" customHeight="1">
      <c r="B11" s="1"/>
      <c r="C11" s="1"/>
      <c r="D11" s="1"/>
      <c r="E11" s="1"/>
      <c r="F11" s="1"/>
      <c r="G11" s="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03"/>
      <c r="T11" s="103"/>
      <c r="U11" s="82"/>
      <c r="V11" s="82"/>
      <c r="X11" s="95"/>
    </row>
    <row r="12" spans="2:25" ht="18" customHeight="1">
      <c r="B12" s="1"/>
      <c r="C12" s="1">
        <v>0</v>
      </c>
      <c r="D12" s="12" t="s">
        <v>417</v>
      </c>
      <c r="E12" s="1" t="s">
        <v>418</v>
      </c>
      <c r="F12" s="1">
        <v>4</v>
      </c>
      <c r="G12" s="26"/>
      <c r="H12" s="3">
        <f>I12+J12</f>
        <v>4709</v>
      </c>
      <c r="I12" s="3">
        <v>2438</v>
      </c>
      <c r="J12" s="3">
        <v>2271</v>
      </c>
      <c r="K12" s="3">
        <f>L12+M12</f>
        <v>4611</v>
      </c>
      <c r="L12" s="3">
        <v>2364</v>
      </c>
      <c r="M12" s="3">
        <v>2247</v>
      </c>
      <c r="N12" s="3">
        <f>O12+P12</f>
        <v>4440</v>
      </c>
      <c r="O12" s="3">
        <v>2321</v>
      </c>
      <c r="P12" s="3">
        <v>2119</v>
      </c>
      <c r="Q12" s="3">
        <f>S12+T12</f>
        <v>4281</v>
      </c>
      <c r="R12" s="6">
        <f>IF(Q12&gt;0,Q12/Q$6*100,"")</f>
        <v>3.761334083081465</v>
      </c>
      <c r="S12" s="316">
        <v>2251</v>
      </c>
      <c r="T12" s="316">
        <v>2030</v>
      </c>
      <c r="X12" s="95"/>
    </row>
    <row r="13" spans="2:25" ht="18" customHeight="1">
      <c r="B13" s="1"/>
      <c r="C13" s="1">
        <v>5</v>
      </c>
      <c r="D13" s="1"/>
      <c r="E13" s="1" t="s">
        <v>418</v>
      </c>
      <c r="F13" s="1">
        <v>9</v>
      </c>
      <c r="G13" s="26"/>
      <c r="H13" s="3">
        <f>I13+J13</f>
        <v>5105</v>
      </c>
      <c r="I13" s="3">
        <v>2629</v>
      </c>
      <c r="J13" s="3">
        <v>2476</v>
      </c>
      <c r="K13" s="3">
        <f>L13+M13</f>
        <v>5117</v>
      </c>
      <c r="L13" s="3">
        <v>2673</v>
      </c>
      <c r="M13" s="3">
        <v>2444</v>
      </c>
      <c r="N13" s="3">
        <f>O13+P13</f>
        <v>5081</v>
      </c>
      <c r="O13" s="3">
        <v>2647</v>
      </c>
      <c r="P13" s="3">
        <v>2434</v>
      </c>
      <c r="Q13" s="3">
        <f>S13+T13</f>
        <v>5016</v>
      </c>
      <c r="R13" s="6">
        <f>IF(Q13&gt;0,Q13/Q$6*100,"")</f>
        <v>4.4071132353974836</v>
      </c>
      <c r="S13" s="316">
        <v>2612</v>
      </c>
      <c r="T13" s="316">
        <v>2404</v>
      </c>
      <c r="X13" s="95"/>
    </row>
    <row r="14" spans="2:25" ht="18" customHeight="1">
      <c r="B14" s="1"/>
      <c r="C14" s="1">
        <v>10</v>
      </c>
      <c r="D14" s="1"/>
      <c r="E14" s="1" t="s">
        <v>418</v>
      </c>
      <c r="F14" s="1">
        <v>14</v>
      </c>
      <c r="G14" s="26"/>
      <c r="H14" s="3">
        <f>I14+J14</f>
        <v>5127</v>
      </c>
      <c r="I14" s="3">
        <v>2614</v>
      </c>
      <c r="J14" s="3">
        <v>2513</v>
      </c>
      <c r="K14" s="3">
        <f>L14+M14</f>
        <v>5125</v>
      </c>
      <c r="L14" s="3">
        <v>2624</v>
      </c>
      <c r="M14" s="3">
        <v>2501</v>
      </c>
      <c r="N14" s="3">
        <f>O14+P14</f>
        <v>5143</v>
      </c>
      <c r="O14" s="3">
        <v>2610</v>
      </c>
      <c r="P14" s="3">
        <v>2533</v>
      </c>
      <c r="Q14" s="3">
        <f>S14+T14</f>
        <v>5153</v>
      </c>
      <c r="R14" s="6">
        <f>IF(Q14&gt;0,Q14/Q$6*100,"")</f>
        <v>4.5274829549448237</v>
      </c>
      <c r="S14" s="316">
        <v>2617</v>
      </c>
      <c r="T14" s="316">
        <v>2536</v>
      </c>
      <c r="X14" s="95"/>
    </row>
    <row r="15" spans="2:25" ht="18" customHeight="1">
      <c r="B15" s="1"/>
      <c r="C15" s="1"/>
      <c r="D15" s="1"/>
      <c r="E15" s="1"/>
      <c r="F15" s="1"/>
      <c r="G15" s="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03"/>
      <c r="T15" s="103"/>
      <c r="X15" s="95"/>
    </row>
    <row r="16" spans="2:25" ht="18" customHeight="1">
      <c r="B16" s="264" t="s">
        <v>419</v>
      </c>
      <c r="C16" s="264"/>
      <c r="D16" s="264"/>
      <c r="E16" s="264"/>
      <c r="F16" s="264"/>
      <c r="G16" s="26"/>
      <c r="H16" s="3">
        <f>SUM(H19:H28)</f>
        <v>65940</v>
      </c>
      <c r="I16" s="3">
        <f>SUM(I19:I28)</f>
        <v>33678</v>
      </c>
      <c r="J16" s="3">
        <f>SUM(J19:J28)</f>
        <v>32262</v>
      </c>
      <c r="K16" s="3">
        <f t="shared" ref="K16:Q16" si="1">SUM(K19:K28)</f>
        <v>65311</v>
      </c>
      <c r="L16" s="3">
        <f t="shared" si="1"/>
        <v>33313</v>
      </c>
      <c r="M16" s="3">
        <f t="shared" si="1"/>
        <v>31998</v>
      </c>
      <c r="N16" s="3">
        <f t="shared" si="1"/>
        <v>64315</v>
      </c>
      <c r="O16" s="3">
        <f t="shared" si="1"/>
        <v>32927</v>
      </c>
      <c r="P16" s="3">
        <f t="shared" si="1"/>
        <v>31388</v>
      </c>
      <c r="Q16" s="103">
        <f t="shared" si="1"/>
        <v>63972</v>
      </c>
      <c r="R16" s="48">
        <f>IF(Q16&gt;0,Q16/Q$6*100,"")</f>
        <v>56.206508750966478</v>
      </c>
      <c r="S16" s="103">
        <f>SUM(S19:S28)</f>
        <v>32775</v>
      </c>
      <c r="T16" s="103">
        <f>SUM(T19:T28)</f>
        <v>31197</v>
      </c>
      <c r="X16" s="95"/>
    </row>
    <row r="17" spans="2:24" ht="18" customHeight="1">
      <c r="B17" s="210"/>
      <c r="C17" s="263" t="s">
        <v>415</v>
      </c>
      <c r="D17" s="263"/>
      <c r="E17" s="263"/>
      <c r="F17" s="263"/>
      <c r="G17" s="27"/>
      <c r="H17" s="6">
        <f>IF(H16&gt;0,H16/H$6*100,"")</f>
        <v>56.745522921094981</v>
      </c>
      <c r="I17" s="6">
        <f>IF(I16&gt;0,I16/H$6*100,"")</f>
        <v>28.982040050601103</v>
      </c>
      <c r="J17" s="6">
        <f>IF(J16&gt;0,J16/H$6*100,"")</f>
        <v>27.763482870493878</v>
      </c>
      <c r="K17" s="6">
        <f>IF(K16&gt;0,K16/K$6*100,"")</f>
        <v>56.495938686712279</v>
      </c>
      <c r="L17" s="6">
        <f>IF(L16&gt;0,L16/K$6*100,"")</f>
        <v>28.816726209527431</v>
      </c>
      <c r="M17" s="6">
        <f>IF(M16&gt;0,M16/K$6*100,"")</f>
        <v>27.679212477184851</v>
      </c>
      <c r="N17" s="6">
        <f>IF(N16&gt;0,N16/N$6*100,"")</f>
        <v>56.140886871508378</v>
      </c>
      <c r="O17" s="6">
        <f>IF(O16&gt;0,O16/N$6*100,"")</f>
        <v>28.742143854748605</v>
      </c>
      <c r="P17" s="6">
        <f>IF(P16&gt;0,P16/N$6*100,"")</f>
        <v>27.398743016759774</v>
      </c>
      <c r="Q17" s="6">
        <f>IF(Q16&gt;0,Q16/Q$6*100,"")</f>
        <v>56.206508750966478</v>
      </c>
      <c r="R17" s="6"/>
      <c r="S17" s="103">
        <f>IF(S16&gt;0,S16/Q$6*100,"")</f>
        <v>28.796478526744924</v>
      </c>
      <c r="T17" s="103">
        <f>IF(T16&gt;0,T16/Q$6*100,"")</f>
        <v>27.410030224221551</v>
      </c>
      <c r="X17" s="95"/>
    </row>
    <row r="18" spans="2:24" ht="18" customHeight="1">
      <c r="B18" s="1"/>
      <c r="C18" s="1"/>
      <c r="D18" s="1"/>
      <c r="E18" s="1"/>
      <c r="F18" s="1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3"/>
      <c r="T18" s="103"/>
      <c r="X18" s="95"/>
    </row>
    <row r="19" spans="2:24" ht="18" customHeight="1">
      <c r="B19" s="1"/>
      <c r="C19" s="1">
        <v>15</v>
      </c>
      <c r="D19" s="1"/>
      <c r="E19" s="1" t="s">
        <v>418</v>
      </c>
      <c r="F19" s="1">
        <v>19</v>
      </c>
      <c r="G19" s="26"/>
      <c r="H19" s="3">
        <f>I19+J19</f>
        <v>5458</v>
      </c>
      <c r="I19" s="3">
        <v>2745</v>
      </c>
      <c r="J19" s="3">
        <v>2713</v>
      </c>
      <c r="K19" s="3">
        <f>L19+M19</f>
        <v>5407</v>
      </c>
      <c r="L19" s="3">
        <v>2741</v>
      </c>
      <c r="M19" s="3">
        <v>2666</v>
      </c>
      <c r="N19" s="3">
        <f>O19+P19</f>
        <v>5166</v>
      </c>
      <c r="O19" s="3">
        <v>2614</v>
      </c>
      <c r="P19" s="3">
        <v>2552</v>
      </c>
      <c r="Q19" s="3">
        <f>S19+T19</f>
        <v>5086</v>
      </c>
      <c r="R19" s="6">
        <f t="shared" ref="R19:R28" si="2">IF(Q19&gt;0,Q19/Q$6*100,"")</f>
        <v>4.4686160118085327</v>
      </c>
      <c r="S19" s="316">
        <v>2576</v>
      </c>
      <c r="T19" s="316">
        <v>2510</v>
      </c>
      <c r="X19" s="95"/>
    </row>
    <row r="20" spans="2:24" ht="18" customHeight="1">
      <c r="B20" s="1"/>
      <c r="C20" s="1">
        <v>20</v>
      </c>
      <c r="D20" s="1"/>
      <c r="E20" s="1" t="s">
        <v>418</v>
      </c>
      <c r="F20" s="1">
        <v>24</v>
      </c>
      <c r="G20" s="26"/>
      <c r="H20" s="3">
        <f t="shared" ref="H20:H28" si="3">I20+J20</f>
        <v>5465</v>
      </c>
      <c r="I20" s="3">
        <v>2903</v>
      </c>
      <c r="J20" s="3">
        <v>2562</v>
      </c>
      <c r="K20" s="3">
        <f t="shared" ref="K20:K28" si="4">L20+M20</f>
        <v>5342</v>
      </c>
      <c r="L20" s="3">
        <v>2800</v>
      </c>
      <c r="M20" s="3">
        <v>2542</v>
      </c>
      <c r="N20" s="3">
        <f t="shared" ref="N20:N28" si="5">O20+P20</f>
        <v>5272</v>
      </c>
      <c r="O20" s="3">
        <v>2777</v>
      </c>
      <c r="P20" s="3">
        <v>2495</v>
      </c>
      <c r="Q20" s="3">
        <f>S20+T20</f>
        <v>5318</v>
      </c>
      <c r="R20" s="6">
        <f t="shared" si="2"/>
        <v>4.6724537850565824</v>
      </c>
      <c r="S20" s="316">
        <v>2789</v>
      </c>
      <c r="T20" s="316">
        <v>2529</v>
      </c>
      <c r="X20" s="95"/>
    </row>
    <row r="21" spans="2:24" ht="18" customHeight="1">
      <c r="B21" s="1"/>
      <c r="C21" s="1">
        <v>25</v>
      </c>
      <c r="D21" s="1"/>
      <c r="E21" s="1" t="s">
        <v>418</v>
      </c>
      <c r="F21" s="1">
        <v>29</v>
      </c>
      <c r="G21" s="26"/>
      <c r="H21" s="317">
        <f t="shared" si="3"/>
        <v>5536</v>
      </c>
      <c r="I21" s="3">
        <v>2881</v>
      </c>
      <c r="J21" s="3">
        <v>2655</v>
      </c>
      <c r="K21" s="3">
        <f t="shared" si="4"/>
        <v>5381</v>
      </c>
      <c r="L21" s="3">
        <v>2793</v>
      </c>
      <c r="M21" s="3">
        <v>2588</v>
      </c>
      <c r="N21" s="3">
        <f t="shared" si="5"/>
        <v>5172</v>
      </c>
      <c r="O21" s="3">
        <v>2709</v>
      </c>
      <c r="P21" s="3">
        <v>2463</v>
      </c>
      <c r="Q21" s="3">
        <f t="shared" ref="Q21:Q27" si="6">S21+T21</f>
        <v>5109</v>
      </c>
      <c r="R21" s="6">
        <f t="shared" si="2"/>
        <v>4.4888240669150212</v>
      </c>
      <c r="S21" s="316">
        <v>2676</v>
      </c>
      <c r="T21" s="316">
        <v>2433</v>
      </c>
      <c r="X21" s="95"/>
    </row>
    <row r="22" spans="2:24" ht="18" customHeight="1">
      <c r="B22" s="1"/>
      <c r="C22" s="1">
        <v>30</v>
      </c>
      <c r="D22" s="1"/>
      <c r="E22" s="1" t="s">
        <v>418</v>
      </c>
      <c r="F22" s="1">
        <v>34</v>
      </c>
      <c r="G22" s="26"/>
      <c r="H22" s="317">
        <f t="shared" si="3"/>
        <v>6408</v>
      </c>
      <c r="I22" s="3">
        <v>3353</v>
      </c>
      <c r="J22" s="3">
        <v>3055</v>
      </c>
      <c r="K22" s="3">
        <f t="shared" si="4"/>
        <v>6145</v>
      </c>
      <c r="L22" s="3">
        <v>3201</v>
      </c>
      <c r="M22" s="3">
        <v>2944</v>
      </c>
      <c r="N22" s="3">
        <f t="shared" si="5"/>
        <v>5949</v>
      </c>
      <c r="O22" s="3">
        <v>3146</v>
      </c>
      <c r="P22" s="3">
        <v>2803</v>
      </c>
      <c r="Q22" s="3">
        <f t="shared" si="6"/>
        <v>5753</v>
      </c>
      <c r="R22" s="6">
        <f t="shared" si="2"/>
        <v>5.0546496098966758</v>
      </c>
      <c r="S22" s="316">
        <v>3027</v>
      </c>
      <c r="T22" s="316">
        <v>2726</v>
      </c>
      <c r="X22" s="95"/>
    </row>
    <row r="23" spans="2:24" ht="18" customHeight="1">
      <c r="B23" s="1"/>
      <c r="C23" s="1">
        <v>35</v>
      </c>
      <c r="D23" s="1"/>
      <c r="E23" s="1" t="s">
        <v>418</v>
      </c>
      <c r="F23" s="1">
        <v>39</v>
      </c>
      <c r="G23" s="26"/>
      <c r="H23" s="317">
        <f t="shared" si="3"/>
        <v>6712</v>
      </c>
      <c r="I23" s="3">
        <v>3503</v>
      </c>
      <c r="J23" s="3">
        <v>3209</v>
      </c>
      <c r="K23" s="3">
        <f t="shared" si="4"/>
        <v>6754</v>
      </c>
      <c r="L23" s="3">
        <v>3465</v>
      </c>
      <c r="M23" s="3">
        <v>3289</v>
      </c>
      <c r="N23" s="3">
        <f t="shared" si="5"/>
        <v>6579</v>
      </c>
      <c r="O23" s="3">
        <v>3356</v>
      </c>
      <c r="P23" s="3">
        <v>3223</v>
      </c>
      <c r="Q23" s="3">
        <f t="shared" si="6"/>
        <v>6565</v>
      </c>
      <c r="R23" s="6">
        <f t="shared" si="2"/>
        <v>5.7680818162648491</v>
      </c>
      <c r="S23" s="316">
        <v>3365</v>
      </c>
      <c r="T23" s="316">
        <v>3200</v>
      </c>
      <c r="X23" s="95"/>
    </row>
    <row r="24" spans="2:24" ht="18" customHeight="1">
      <c r="B24" s="1"/>
      <c r="C24" s="1">
        <v>40</v>
      </c>
      <c r="D24" s="1"/>
      <c r="E24" s="1" t="s">
        <v>418</v>
      </c>
      <c r="F24" s="1">
        <v>44</v>
      </c>
      <c r="G24" s="26"/>
      <c r="H24" s="317">
        <f t="shared" si="3"/>
        <v>7538</v>
      </c>
      <c r="I24" s="3">
        <v>3857</v>
      </c>
      <c r="J24" s="3">
        <v>3681</v>
      </c>
      <c r="K24" s="3">
        <f t="shared" si="4"/>
        <v>7331</v>
      </c>
      <c r="L24" s="3">
        <v>3819</v>
      </c>
      <c r="M24" s="3">
        <v>3512</v>
      </c>
      <c r="N24" s="3">
        <f t="shared" si="5"/>
        <v>7150</v>
      </c>
      <c r="O24" s="3">
        <v>3737</v>
      </c>
      <c r="P24" s="3">
        <v>3413</v>
      </c>
      <c r="Q24" s="3">
        <f t="shared" si="6"/>
        <v>6913</v>
      </c>
      <c r="R24" s="6">
        <f t="shared" si="2"/>
        <v>6.0738384761369231</v>
      </c>
      <c r="S24" s="316">
        <v>3605</v>
      </c>
      <c r="T24" s="316">
        <v>3308</v>
      </c>
      <c r="X24" s="95"/>
    </row>
    <row r="25" spans="2:24" ht="18" customHeight="1">
      <c r="B25" s="1"/>
      <c r="C25" s="1">
        <v>45</v>
      </c>
      <c r="D25" s="1"/>
      <c r="E25" s="1" t="s">
        <v>418</v>
      </c>
      <c r="F25" s="1">
        <v>49</v>
      </c>
      <c r="G25" s="26"/>
      <c r="H25" s="317">
        <f t="shared" si="3"/>
        <v>8515</v>
      </c>
      <c r="I25" s="3">
        <v>4428</v>
      </c>
      <c r="J25" s="3">
        <v>4087</v>
      </c>
      <c r="K25" s="3">
        <f t="shared" si="4"/>
        <v>8587</v>
      </c>
      <c r="L25" s="3">
        <v>4494</v>
      </c>
      <c r="M25" s="3">
        <v>4093</v>
      </c>
      <c r="N25" s="3">
        <f t="shared" si="5"/>
        <v>8460</v>
      </c>
      <c r="O25" s="3">
        <v>4410</v>
      </c>
      <c r="P25" s="3">
        <v>4050</v>
      </c>
      <c r="Q25" s="3">
        <f t="shared" si="6"/>
        <v>8245</v>
      </c>
      <c r="R25" s="6">
        <f t="shared" si="2"/>
        <v>7.2441484501300346</v>
      </c>
      <c r="S25" s="316">
        <v>4301</v>
      </c>
      <c r="T25" s="316">
        <v>3944</v>
      </c>
      <c r="X25" s="95"/>
    </row>
    <row r="26" spans="2:24" ht="18" customHeight="1">
      <c r="B26" s="1"/>
      <c r="C26" s="1">
        <v>50</v>
      </c>
      <c r="D26" s="1"/>
      <c r="E26" s="1" t="s">
        <v>418</v>
      </c>
      <c r="F26" s="1">
        <v>54</v>
      </c>
      <c r="G26" s="26"/>
      <c r="H26" s="317">
        <f t="shared" si="3"/>
        <v>6872</v>
      </c>
      <c r="I26" s="3">
        <v>3391</v>
      </c>
      <c r="J26" s="3">
        <v>3481</v>
      </c>
      <c r="K26" s="3">
        <f t="shared" si="4"/>
        <v>7041</v>
      </c>
      <c r="L26" s="3">
        <v>3470</v>
      </c>
      <c r="M26" s="3">
        <v>3571</v>
      </c>
      <c r="N26" s="3">
        <f t="shared" si="5"/>
        <v>7615</v>
      </c>
      <c r="O26" s="3">
        <v>3808</v>
      </c>
      <c r="P26" s="3">
        <v>3807</v>
      </c>
      <c r="Q26" s="3">
        <f t="shared" si="6"/>
        <v>7909</v>
      </c>
      <c r="R26" s="6">
        <f t="shared" si="2"/>
        <v>6.9489351233569971</v>
      </c>
      <c r="S26" s="316">
        <v>4015</v>
      </c>
      <c r="T26" s="316">
        <v>3894</v>
      </c>
      <c r="X26" s="95"/>
    </row>
    <row r="27" spans="2:24" ht="18" customHeight="1">
      <c r="B27" s="1"/>
      <c r="C27" s="1">
        <v>55</v>
      </c>
      <c r="D27" s="1"/>
      <c r="E27" s="1" t="s">
        <v>418</v>
      </c>
      <c r="F27" s="1">
        <v>59</v>
      </c>
      <c r="G27" s="26"/>
      <c r="H27" s="317">
        <f t="shared" si="3"/>
        <v>6590</v>
      </c>
      <c r="I27" s="3">
        <v>3329</v>
      </c>
      <c r="J27" s="3">
        <v>3261</v>
      </c>
      <c r="K27" s="3">
        <f t="shared" si="4"/>
        <v>6585</v>
      </c>
      <c r="L27" s="3">
        <v>3300</v>
      </c>
      <c r="M27" s="3">
        <v>3285</v>
      </c>
      <c r="N27" s="3">
        <f t="shared" si="5"/>
        <v>6405</v>
      </c>
      <c r="O27" s="3">
        <v>3187</v>
      </c>
      <c r="P27" s="3">
        <v>3218</v>
      </c>
      <c r="Q27" s="103">
        <f t="shared" si="6"/>
        <v>6520</v>
      </c>
      <c r="R27" s="48">
        <f t="shared" si="2"/>
        <v>5.7285443171434594</v>
      </c>
      <c r="S27" s="103">
        <v>3192</v>
      </c>
      <c r="T27" s="103">
        <v>3328</v>
      </c>
      <c r="X27" s="95"/>
    </row>
    <row r="28" spans="2:24" ht="18" customHeight="1">
      <c r="B28" s="1"/>
      <c r="C28" s="1">
        <v>60</v>
      </c>
      <c r="D28" s="1"/>
      <c r="E28" s="1" t="s">
        <v>418</v>
      </c>
      <c r="F28" s="1">
        <v>64</v>
      </c>
      <c r="G28" s="26"/>
      <c r="H28" s="317">
        <f t="shared" si="3"/>
        <v>6846</v>
      </c>
      <c r="I28" s="3">
        <v>3288</v>
      </c>
      <c r="J28" s="3">
        <v>3558</v>
      </c>
      <c r="K28" s="3">
        <f t="shared" si="4"/>
        <v>6738</v>
      </c>
      <c r="L28" s="3">
        <v>3230</v>
      </c>
      <c r="M28" s="3">
        <v>3508</v>
      </c>
      <c r="N28" s="3">
        <f t="shared" si="5"/>
        <v>6547</v>
      </c>
      <c r="O28" s="3">
        <v>3183</v>
      </c>
      <c r="P28" s="3">
        <v>3364</v>
      </c>
      <c r="Q28" s="103">
        <f>S28+T28</f>
        <v>6554</v>
      </c>
      <c r="R28" s="48">
        <f t="shared" si="2"/>
        <v>5.758417094257398</v>
      </c>
      <c r="S28" s="103">
        <v>3229</v>
      </c>
      <c r="T28" s="103">
        <v>3325</v>
      </c>
      <c r="X28" s="95"/>
    </row>
    <row r="29" spans="2:24" ht="18" customHeight="1">
      <c r="B29" s="1"/>
      <c r="C29" s="1"/>
      <c r="D29" s="1"/>
      <c r="E29" s="1"/>
      <c r="F29" s="1"/>
      <c r="G29" s="4"/>
      <c r="H29" s="318"/>
      <c r="I29" s="1"/>
      <c r="J29" s="1"/>
      <c r="K29" s="1"/>
      <c r="L29" s="1"/>
      <c r="M29" s="1"/>
      <c r="N29" s="1"/>
      <c r="O29" s="1"/>
      <c r="P29" s="1"/>
      <c r="Q29" s="178"/>
      <c r="R29" s="178"/>
      <c r="S29" s="103"/>
      <c r="T29" s="103"/>
      <c r="X29" s="95"/>
    </row>
    <row r="30" spans="2:24" ht="18" customHeight="1">
      <c r="B30" s="264" t="s">
        <v>420</v>
      </c>
      <c r="C30" s="264"/>
      <c r="D30" s="264"/>
      <c r="E30" s="264"/>
      <c r="F30" s="264"/>
      <c r="G30" s="26"/>
      <c r="H30" s="3">
        <f>SUM(H33:H40)</f>
        <v>35322</v>
      </c>
      <c r="I30" s="3">
        <f>SUM(I33:I40)</f>
        <v>14960</v>
      </c>
      <c r="J30" s="3">
        <f>SUM(J33:J40)</f>
        <v>20362</v>
      </c>
      <c r="K30" s="3">
        <f t="shared" ref="K30:Q30" si="7">SUM(K33:K40)</f>
        <v>35439</v>
      </c>
      <c r="L30" s="3">
        <f t="shared" si="7"/>
        <v>15006</v>
      </c>
      <c r="M30" s="3">
        <f t="shared" si="7"/>
        <v>20433</v>
      </c>
      <c r="N30" s="3">
        <f t="shared" si="7"/>
        <v>35581</v>
      </c>
      <c r="O30" s="3">
        <f t="shared" si="7"/>
        <v>15037</v>
      </c>
      <c r="P30" s="3">
        <f t="shared" si="7"/>
        <v>20544</v>
      </c>
      <c r="Q30" s="103">
        <f t="shared" si="7"/>
        <v>35394</v>
      </c>
      <c r="R30" s="48">
        <f>IF(Q30&gt;0,Q30/Q$6*100,"")</f>
        <v>31.097560975609756</v>
      </c>
      <c r="S30" s="103">
        <f>SUM(S33:S40)</f>
        <v>14994</v>
      </c>
      <c r="T30" s="103">
        <f>SUM(T33:T40)</f>
        <v>20400</v>
      </c>
      <c r="X30" s="95"/>
    </row>
    <row r="31" spans="2:24" ht="18" customHeight="1">
      <c r="B31" s="210"/>
      <c r="C31" s="263" t="s">
        <v>415</v>
      </c>
      <c r="D31" s="263"/>
      <c r="E31" s="263"/>
      <c r="F31" s="263"/>
      <c r="G31" s="27"/>
      <c r="H31" s="6">
        <f>IF(H30&gt;0,H30/H$6*100,"")</f>
        <v>30.39680559021712</v>
      </c>
      <c r="I31" s="6">
        <f>IF(I30&gt;0,I30/H$6*100,"")</f>
        <v>12.874022185313633</v>
      </c>
      <c r="J31" s="6">
        <f>IF(J30&gt;0,J30/H$6*100,"")</f>
        <v>17.522783404903489</v>
      </c>
      <c r="K31" s="6">
        <f>IF(K30&gt;0,K30/K$6*100,"")</f>
        <v>30.655778829269138</v>
      </c>
      <c r="L31" s="6">
        <f>IF(L30&gt;0,L30/K$6*100,"")</f>
        <v>12.980631990519278</v>
      </c>
      <c r="M31" s="6">
        <f>IF(M30&gt;0,M30/K$6*100,"")</f>
        <v>17.675146838749857</v>
      </c>
      <c r="N31" s="6">
        <f>IF(N30&gt;0,N30/N$6*100,"")</f>
        <v>31.058833798882681</v>
      </c>
      <c r="O31" s="6">
        <f>IF(O30&gt;0,O30/N$6*100,"")</f>
        <v>13.125872905027933</v>
      </c>
      <c r="P31" s="6">
        <f>IF(P30&gt;0,P30/N$6*100,"")</f>
        <v>17.932960893854748</v>
      </c>
      <c r="Q31" s="48">
        <f>IF(Q30&gt;0,Q30/Q$6*100,"")</f>
        <v>31.097560975609756</v>
      </c>
      <c r="R31" s="48"/>
      <c r="S31" s="103">
        <f>IF(S30&gt;0,S30/Q$6*100,"")</f>
        <v>13.173894707246783</v>
      </c>
      <c r="T31" s="103">
        <f>IF(T30&gt;0,T30/Q$6*100,"")</f>
        <v>17.923666268362972</v>
      </c>
      <c r="X31" s="95"/>
    </row>
    <row r="32" spans="2:24" ht="18" customHeight="1">
      <c r="B32" s="1"/>
      <c r="C32" s="1"/>
      <c r="D32" s="1"/>
      <c r="E32" s="1"/>
      <c r="F32" s="1"/>
      <c r="G32" s="4"/>
      <c r="H32" s="318"/>
      <c r="I32" s="1"/>
      <c r="J32" s="1"/>
      <c r="K32" s="1"/>
      <c r="L32" s="1"/>
      <c r="M32" s="1"/>
      <c r="N32" s="1"/>
      <c r="O32" s="1"/>
      <c r="P32" s="1"/>
      <c r="Q32" s="178"/>
      <c r="R32" s="178"/>
      <c r="S32" s="103"/>
      <c r="T32" s="103"/>
      <c r="X32" s="95"/>
    </row>
    <row r="33" spans="2:24" ht="18" customHeight="1">
      <c r="B33" s="1"/>
      <c r="C33" s="1">
        <v>65</v>
      </c>
      <c r="D33" s="1"/>
      <c r="E33" s="1" t="s">
        <v>418</v>
      </c>
      <c r="F33" s="1">
        <v>69</v>
      </c>
      <c r="G33" s="26"/>
      <c r="H33" s="317">
        <f t="shared" ref="H33:H40" si="8">I33+J33</f>
        <v>8430</v>
      </c>
      <c r="I33" s="3">
        <v>4032</v>
      </c>
      <c r="J33" s="3">
        <v>4398</v>
      </c>
      <c r="K33" s="3">
        <f t="shared" ref="K33:K40" si="9">L33+M33</f>
        <v>7899</v>
      </c>
      <c r="L33" s="3">
        <v>3772</v>
      </c>
      <c r="M33" s="3">
        <v>4127</v>
      </c>
      <c r="N33" s="3">
        <f t="shared" ref="N33:N40" si="10">O33+P33</f>
        <v>7474</v>
      </c>
      <c r="O33" s="3">
        <v>3534</v>
      </c>
      <c r="P33" s="3">
        <v>3940</v>
      </c>
      <c r="Q33" s="103">
        <f>S33+T33</f>
        <v>7081</v>
      </c>
      <c r="R33" s="48">
        <f t="shared" ref="R33:R40" si="11">IF(Q33&gt;0,Q33/Q$6*100,"")</f>
        <v>6.2214451395234409</v>
      </c>
      <c r="S33" s="316">
        <v>3373</v>
      </c>
      <c r="T33" s="316">
        <v>3708</v>
      </c>
      <c r="X33" s="95"/>
    </row>
    <row r="34" spans="2:24" ht="18" customHeight="1">
      <c r="B34" s="1"/>
      <c r="C34" s="1">
        <v>70</v>
      </c>
      <c r="D34" s="1"/>
      <c r="E34" s="1" t="s">
        <v>418</v>
      </c>
      <c r="F34" s="1">
        <v>74</v>
      </c>
      <c r="G34" s="26"/>
      <c r="H34" s="317">
        <f t="shared" si="8"/>
        <v>8732</v>
      </c>
      <c r="I34" s="3">
        <v>4073</v>
      </c>
      <c r="J34" s="3">
        <v>4659</v>
      </c>
      <c r="K34" s="3">
        <f t="shared" si="9"/>
        <v>9215</v>
      </c>
      <c r="L34" s="3">
        <v>4314</v>
      </c>
      <c r="M34" s="3">
        <v>4901</v>
      </c>
      <c r="N34" s="3">
        <f t="shared" si="10"/>
        <v>9690</v>
      </c>
      <c r="O34" s="3">
        <v>4525</v>
      </c>
      <c r="P34" s="3">
        <v>5165</v>
      </c>
      <c r="Q34" s="103">
        <f t="shared" ref="Q34:Q40" si="12">S34+T34</f>
        <v>9268</v>
      </c>
      <c r="R34" s="48">
        <f t="shared" si="11"/>
        <v>8.1429675968229418</v>
      </c>
      <c r="S34" s="316">
        <v>4349</v>
      </c>
      <c r="T34" s="316">
        <v>4919</v>
      </c>
      <c r="X34" s="95"/>
    </row>
    <row r="35" spans="2:24" ht="18" customHeight="1">
      <c r="B35" s="1"/>
      <c r="C35" s="1">
        <v>75</v>
      </c>
      <c r="D35" s="1"/>
      <c r="E35" s="1" t="s">
        <v>418</v>
      </c>
      <c r="F35" s="1">
        <v>79</v>
      </c>
      <c r="G35" s="26"/>
      <c r="H35" s="317">
        <f t="shared" si="8"/>
        <v>6939</v>
      </c>
      <c r="I35" s="3">
        <v>3024</v>
      </c>
      <c r="J35" s="3">
        <v>3915</v>
      </c>
      <c r="K35" s="3">
        <f t="shared" si="9"/>
        <v>6871</v>
      </c>
      <c r="L35" s="3">
        <v>2985</v>
      </c>
      <c r="M35" s="3">
        <v>3886</v>
      </c>
      <c r="N35" s="3">
        <f t="shared" si="10"/>
        <v>6543</v>
      </c>
      <c r="O35" s="3">
        <v>2883</v>
      </c>
      <c r="P35" s="3">
        <v>3660</v>
      </c>
      <c r="Q35" s="103">
        <f t="shared" si="12"/>
        <v>7023</v>
      </c>
      <c r="R35" s="48">
        <f t="shared" si="11"/>
        <v>6.1704856962114283</v>
      </c>
      <c r="S35" s="316">
        <v>3095</v>
      </c>
      <c r="T35" s="316">
        <v>3928</v>
      </c>
      <c r="X35" s="95"/>
    </row>
    <row r="36" spans="2:24" ht="18" customHeight="1">
      <c r="B36" s="1"/>
      <c r="C36" s="1">
        <v>80</v>
      </c>
      <c r="D36" s="1"/>
      <c r="E36" s="1" t="s">
        <v>418</v>
      </c>
      <c r="F36" s="1">
        <v>84</v>
      </c>
      <c r="G36" s="26"/>
      <c r="H36" s="317">
        <f t="shared" si="8"/>
        <v>5173</v>
      </c>
      <c r="I36" s="3">
        <v>2075</v>
      </c>
      <c r="J36" s="3">
        <v>3098</v>
      </c>
      <c r="K36" s="3">
        <f t="shared" si="9"/>
        <v>5164</v>
      </c>
      <c r="L36" s="3">
        <v>2084</v>
      </c>
      <c r="M36" s="3">
        <v>3080</v>
      </c>
      <c r="N36" s="3">
        <f t="shared" si="10"/>
        <v>5318</v>
      </c>
      <c r="O36" s="3">
        <v>2138</v>
      </c>
      <c r="P36" s="3">
        <v>3180</v>
      </c>
      <c r="Q36" s="103">
        <f t="shared" si="12"/>
        <v>5415</v>
      </c>
      <c r="R36" s="48">
        <f t="shared" si="11"/>
        <v>4.7576790609404656</v>
      </c>
      <c r="S36" s="316">
        <v>2166</v>
      </c>
      <c r="T36" s="316">
        <v>3249</v>
      </c>
      <c r="X36" s="95"/>
    </row>
    <row r="37" spans="2:24" ht="18" customHeight="1">
      <c r="B37" s="1"/>
      <c r="C37" s="1">
        <v>85</v>
      </c>
      <c r="D37" s="1"/>
      <c r="E37" s="1" t="s">
        <v>418</v>
      </c>
      <c r="F37" s="1">
        <v>89</v>
      </c>
      <c r="G37" s="26"/>
      <c r="H37" s="317">
        <f t="shared" si="8"/>
        <v>3633</v>
      </c>
      <c r="I37" s="3">
        <v>1223</v>
      </c>
      <c r="J37" s="3">
        <v>2410</v>
      </c>
      <c r="K37" s="3">
        <f t="shared" si="9"/>
        <v>3810</v>
      </c>
      <c r="L37" s="3">
        <v>1302</v>
      </c>
      <c r="M37" s="3">
        <v>2508</v>
      </c>
      <c r="N37" s="3">
        <f t="shared" si="10"/>
        <v>3959</v>
      </c>
      <c r="O37" s="3">
        <v>1378</v>
      </c>
      <c r="P37" s="3">
        <v>2581</v>
      </c>
      <c r="Q37" s="103">
        <f t="shared" si="12"/>
        <v>3880</v>
      </c>
      <c r="R37" s="48">
        <f t="shared" si="11"/>
        <v>3.4090110353553102</v>
      </c>
      <c r="S37" s="316">
        <v>1370</v>
      </c>
      <c r="T37" s="316">
        <v>2510</v>
      </c>
      <c r="X37" s="95"/>
    </row>
    <row r="38" spans="2:24" ht="18" customHeight="1">
      <c r="B38" s="1"/>
      <c r="C38" s="1">
        <v>90</v>
      </c>
      <c r="D38" s="1"/>
      <c r="E38" s="1" t="s">
        <v>418</v>
      </c>
      <c r="F38" s="1">
        <v>94</v>
      </c>
      <c r="G38" s="26"/>
      <c r="H38" s="317">
        <f t="shared" si="8"/>
        <v>1733</v>
      </c>
      <c r="I38" s="3">
        <v>425</v>
      </c>
      <c r="J38" s="3">
        <v>1308</v>
      </c>
      <c r="K38" s="3">
        <f t="shared" si="9"/>
        <v>1769</v>
      </c>
      <c r="L38" s="3">
        <v>445</v>
      </c>
      <c r="M38" s="3">
        <v>1324</v>
      </c>
      <c r="N38" s="3">
        <f t="shared" si="10"/>
        <v>1845</v>
      </c>
      <c r="O38" s="3">
        <v>477</v>
      </c>
      <c r="P38" s="3">
        <v>1368</v>
      </c>
      <c r="Q38" s="103">
        <f t="shared" si="12"/>
        <v>1996</v>
      </c>
      <c r="R38" s="48">
        <f t="shared" si="11"/>
        <v>1.7537077388064946</v>
      </c>
      <c r="S38" s="316">
        <v>543</v>
      </c>
      <c r="T38" s="316">
        <v>1453</v>
      </c>
      <c r="X38" s="95"/>
    </row>
    <row r="39" spans="2:24" ht="18" customHeight="1">
      <c r="B39" s="1"/>
      <c r="C39" s="1">
        <v>95</v>
      </c>
      <c r="D39" s="1"/>
      <c r="E39" s="1" t="s">
        <v>418</v>
      </c>
      <c r="F39" s="1">
        <v>99</v>
      </c>
      <c r="G39" s="26"/>
      <c r="H39" s="317">
        <f t="shared" si="8"/>
        <v>592</v>
      </c>
      <c r="I39" s="3">
        <v>100</v>
      </c>
      <c r="J39" s="3">
        <v>492</v>
      </c>
      <c r="K39" s="3">
        <f t="shared" si="9"/>
        <v>591</v>
      </c>
      <c r="L39" s="3">
        <v>91</v>
      </c>
      <c r="M39" s="3">
        <v>500</v>
      </c>
      <c r="N39" s="3">
        <f t="shared" si="10"/>
        <v>613</v>
      </c>
      <c r="O39" s="3">
        <v>91</v>
      </c>
      <c r="P39" s="3">
        <v>522</v>
      </c>
      <c r="Q39" s="103">
        <f t="shared" si="12"/>
        <v>603</v>
      </c>
      <c r="R39" s="48">
        <f t="shared" si="11"/>
        <v>0.52980248822661136</v>
      </c>
      <c r="S39" s="316">
        <v>89</v>
      </c>
      <c r="T39" s="316">
        <v>514</v>
      </c>
      <c r="X39" s="95"/>
    </row>
    <row r="40" spans="2:24" ht="18" customHeight="1" thickBot="1">
      <c r="B40" s="206"/>
      <c r="C40" s="20">
        <v>100</v>
      </c>
      <c r="D40" s="206" t="s">
        <v>428</v>
      </c>
      <c r="E40" s="206"/>
      <c r="F40" s="206"/>
      <c r="G40" s="28"/>
      <c r="H40" s="319">
        <f t="shared" si="8"/>
        <v>90</v>
      </c>
      <c r="I40" s="320">
        <v>8</v>
      </c>
      <c r="J40" s="320">
        <v>82</v>
      </c>
      <c r="K40" s="320">
        <f t="shared" si="9"/>
        <v>120</v>
      </c>
      <c r="L40" s="320">
        <v>13</v>
      </c>
      <c r="M40" s="320">
        <v>107</v>
      </c>
      <c r="N40" s="320">
        <f t="shared" si="10"/>
        <v>139</v>
      </c>
      <c r="O40" s="320">
        <v>11</v>
      </c>
      <c r="P40" s="320">
        <v>128</v>
      </c>
      <c r="Q40" s="179">
        <f t="shared" si="12"/>
        <v>128</v>
      </c>
      <c r="R40" s="180">
        <f t="shared" si="11"/>
        <v>0.11246221972306179</v>
      </c>
      <c r="S40" s="179">
        <v>9</v>
      </c>
      <c r="T40" s="179">
        <v>119</v>
      </c>
      <c r="X40" s="95"/>
    </row>
    <row r="41" spans="2:24" ht="18" customHeight="1">
      <c r="C41" s="2" t="s">
        <v>429</v>
      </c>
    </row>
    <row r="42" spans="2:24">
      <c r="Q42" s="1"/>
    </row>
    <row r="47" spans="2:24">
      <c r="H47" s="207"/>
    </row>
  </sheetData>
  <mergeCells count="14">
    <mergeCell ref="K2:P2"/>
    <mergeCell ref="Q4:T4"/>
    <mergeCell ref="B30:F30"/>
    <mergeCell ref="K4:M4"/>
    <mergeCell ref="N4:P4"/>
    <mergeCell ref="B4:F5"/>
    <mergeCell ref="H4:J4"/>
    <mergeCell ref="B6:F6"/>
    <mergeCell ref="C7:F7"/>
    <mergeCell ref="C31:F31"/>
    <mergeCell ref="B9:F9"/>
    <mergeCell ref="C10:F10"/>
    <mergeCell ref="B16:F16"/>
    <mergeCell ref="C17:F17"/>
  </mergeCells>
  <phoneticPr fontId="2"/>
  <pageMargins left="0.98425196850393704" right="0.31496062992125984" top="0.98425196850393704" bottom="0.59055118110236227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B1:AM31"/>
  <sheetViews>
    <sheetView showGridLines="0" view="pageBreakPreview" zoomScale="85" zoomScaleNormal="100" zoomScaleSheetLayoutView="85" workbookViewId="0">
      <selection activeCell="Q23" sqref="Q23"/>
    </sheetView>
  </sheetViews>
  <sheetFormatPr defaultRowHeight="12.75"/>
  <cols>
    <col min="1" max="1" width="3.125" style="2" customWidth="1"/>
    <col min="2" max="2" width="4.625" style="2" customWidth="1"/>
    <col min="3" max="4" width="2.875" style="2" customWidth="1"/>
    <col min="5" max="5" width="1.625" style="2" customWidth="1"/>
    <col min="6" max="6" width="7.375" style="2" customWidth="1"/>
    <col min="7" max="8" width="6.625" style="2" customWidth="1"/>
    <col min="9" max="9" width="1.625" style="2" customWidth="1"/>
    <col min="10" max="10" width="7.625" style="2" customWidth="1"/>
    <col min="11" max="12" width="6.625" style="2" customWidth="1"/>
    <col min="13" max="13" width="1.625" style="2" customWidth="1"/>
    <col min="14" max="14" width="6.625" style="2" customWidth="1"/>
    <col min="15" max="15" width="6.375" style="2" customWidth="1"/>
    <col min="16" max="16" width="6.625" style="2" customWidth="1"/>
    <col min="17" max="17" width="6.375" style="2" customWidth="1"/>
    <col min="18" max="19" width="6.625" style="2" customWidth="1"/>
    <col min="20" max="20" width="6.25" style="2" customWidth="1"/>
    <col min="21" max="22" width="6.625" style="2" customWidth="1"/>
    <col min="23" max="23" width="1.25" style="2" customWidth="1"/>
    <col min="24" max="24" width="1.625" style="2" customWidth="1"/>
    <col min="25" max="25" width="8.25" style="2" customWidth="1"/>
    <col min="26" max="27" width="6.625" style="2" customWidth="1"/>
    <col min="28" max="28" width="6.25" style="2" customWidth="1"/>
    <col min="29" max="30" width="6.625" style="2" customWidth="1"/>
    <col min="31" max="31" width="6.25" style="2" customWidth="1"/>
    <col min="32" max="33" width="6.625" style="2" customWidth="1"/>
    <col min="34" max="34" width="2.5" style="2" customWidth="1"/>
    <col min="35" max="35" width="7.125" style="2" customWidth="1"/>
    <col min="36" max="37" width="6.625" style="2" customWidth="1"/>
    <col min="38" max="39" width="9.625" style="2" customWidth="1"/>
    <col min="40" max="16384" width="9" style="2"/>
  </cols>
  <sheetData>
    <row r="1" spans="2:39" ht="18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</row>
    <row r="2" spans="2:39" ht="18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88"/>
      <c r="P2" s="88" t="s">
        <v>586</v>
      </c>
      <c r="Q2" s="219" t="s">
        <v>559</v>
      </c>
      <c r="R2" s="219"/>
      <c r="S2" s="219"/>
      <c r="T2" s="219"/>
      <c r="U2" s="219"/>
      <c r="V2" s="219"/>
      <c r="W2" s="219"/>
      <c r="X2" s="219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2:39" ht="18" customHeight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2:39" ht="18" customHeight="1">
      <c r="B4" s="9"/>
      <c r="C4" s="9"/>
      <c r="D4" s="9"/>
      <c r="E4" s="224" t="s">
        <v>430</v>
      </c>
      <c r="F4" s="225"/>
      <c r="G4" s="225"/>
      <c r="H4" s="277"/>
      <c r="I4" s="224" t="s">
        <v>431</v>
      </c>
      <c r="J4" s="225"/>
      <c r="K4" s="225"/>
      <c r="L4" s="277"/>
      <c r="M4" s="224" t="s">
        <v>432</v>
      </c>
      <c r="N4" s="225"/>
      <c r="O4" s="225"/>
      <c r="P4" s="225"/>
      <c r="Q4" s="225"/>
      <c r="R4" s="225"/>
      <c r="S4" s="225"/>
      <c r="T4" s="225"/>
      <c r="U4" s="225"/>
      <c r="V4" s="277"/>
      <c r="W4" s="195"/>
      <c r="X4" s="225" t="s">
        <v>433</v>
      </c>
      <c r="Y4" s="225"/>
      <c r="Z4" s="225"/>
      <c r="AA4" s="225"/>
      <c r="AB4" s="225"/>
      <c r="AC4" s="225"/>
      <c r="AD4" s="225"/>
      <c r="AE4" s="225"/>
      <c r="AF4" s="225"/>
      <c r="AG4" s="277"/>
      <c r="AH4" s="224" t="s">
        <v>434</v>
      </c>
      <c r="AI4" s="225"/>
      <c r="AJ4" s="225"/>
      <c r="AK4" s="281"/>
      <c r="AL4" s="65" t="s">
        <v>435</v>
      </c>
      <c r="AM4" s="195" t="s">
        <v>435</v>
      </c>
    </row>
    <row r="5" spans="2:39" ht="18" customHeight="1">
      <c r="B5" s="263" t="s">
        <v>28</v>
      </c>
      <c r="C5" s="263"/>
      <c r="D5" s="1"/>
      <c r="E5" s="212"/>
      <c r="F5" s="213"/>
      <c r="G5" s="213"/>
      <c r="H5" s="213"/>
      <c r="I5" s="212"/>
      <c r="J5" s="213"/>
      <c r="K5" s="213"/>
      <c r="L5" s="213"/>
      <c r="M5" s="278" t="s">
        <v>511</v>
      </c>
      <c r="N5" s="279"/>
      <c r="O5" s="279"/>
      <c r="P5" s="280"/>
      <c r="Q5" s="278" t="s">
        <v>436</v>
      </c>
      <c r="R5" s="279"/>
      <c r="S5" s="280"/>
      <c r="T5" s="278" t="s">
        <v>437</v>
      </c>
      <c r="U5" s="279"/>
      <c r="V5" s="280"/>
      <c r="W5" s="211"/>
      <c r="X5" s="279" t="s">
        <v>438</v>
      </c>
      <c r="Y5" s="279"/>
      <c r="Z5" s="279"/>
      <c r="AA5" s="280"/>
      <c r="AB5" s="278" t="s">
        <v>439</v>
      </c>
      <c r="AC5" s="279"/>
      <c r="AD5" s="280"/>
      <c r="AE5" s="278" t="s">
        <v>440</v>
      </c>
      <c r="AF5" s="279"/>
      <c r="AG5" s="280"/>
      <c r="AH5" s="212"/>
      <c r="AI5" s="213"/>
      <c r="AJ5" s="213"/>
      <c r="AK5" s="213"/>
      <c r="AL5" s="66"/>
      <c r="AM5" s="212"/>
    </row>
    <row r="6" spans="2:39" ht="18" customHeight="1">
      <c r="B6" s="263" t="s">
        <v>441</v>
      </c>
      <c r="C6" s="263"/>
      <c r="D6" s="1"/>
      <c r="E6" s="275" t="s">
        <v>33</v>
      </c>
      <c r="F6" s="276"/>
      <c r="G6" s="213"/>
      <c r="H6" s="192"/>
      <c r="I6" s="275" t="s">
        <v>33</v>
      </c>
      <c r="J6" s="276"/>
      <c r="K6" s="213"/>
      <c r="L6" s="192"/>
      <c r="M6" s="275" t="s">
        <v>33</v>
      </c>
      <c r="N6" s="276"/>
      <c r="O6" s="192"/>
      <c r="P6" s="192"/>
      <c r="Q6" s="70" t="s">
        <v>33</v>
      </c>
      <c r="R6" s="192"/>
      <c r="S6" s="192"/>
      <c r="T6" s="70" t="s">
        <v>33</v>
      </c>
      <c r="U6" s="192"/>
      <c r="V6" s="192"/>
      <c r="W6" s="212"/>
      <c r="X6" s="276" t="s">
        <v>33</v>
      </c>
      <c r="Y6" s="276"/>
      <c r="Z6" s="192"/>
      <c r="AA6" s="192"/>
      <c r="AB6" s="70" t="s">
        <v>33</v>
      </c>
      <c r="AC6" s="192"/>
      <c r="AD6" s="192"/>
      <c r="AE6" s="70" t="s">
        <v>33</v>
      </c>
      <c r="AF6" s="192"/>
      <c r="AG6" s="192"/>
      <c r="AH6" s="275" t="s">
        <v>33</v>
      </c>
      <c r="AI6" s="276"/>
      <c r="AJ6" s="192"/>
      <c r="AK6" s="192"/>
      <c r="AL6" s="66" t="s">
        <v>442</v>
      </c>
      <c r="AM6" s="212" t="s">
        <v>443</v>
      </c>
    </row>
    <row r="7" spans="2:39" ht="18" customHeight="1">
      <c r="B7" s="11"/>
      <c r="C7" s="11"/>
      <c r="D7" s="11"/>
      <c r="E7" s="194"/>
      <c r="F7" s="192"/>
      <c r="G7" s="67" t="s">
        <v>578</v>
      </c>
      <c r="H7" s="67" t="s">
        <v>7</v>
      </c>
      <c r="I7" s="194"/>
      <c r="J7" s="192"/>
      <c r="K7" s="67" t="s">
        <v>578</v>
      </c>
      <c r="L7" s="67" t="s">
        <v>7</v>
      </c>
      <c r="M7" s="194"/>
      <c r="N7" s="192"/>
      <c r="O7" s="67" t="s">
        <v>578</v>
      </c>
      <c r="P7" s="67" t="s">
        <v>7</v>
      </c>
      <c r="Q7" s="194"/>
      <c r="R7" s="67" t="s">
        <v>578</v>
      </c>
      <c r="S7" s="67" t="s">
        <v>7</v>
      </c>
      <c r="T7" s="194"/>
      <c r="U7" s="67" t="s">
        <v>578</v>
      </c>
      <c r="V7" s="67" t="s">
        <v>7</v>
      </c>
      <c r="W7" s="194"/>
      <c r="X7" s="192"/>
      <c r="Y7" s="192"/>
      <c r="Z7" s="67" t="s">
        <v>578</v>
      </c>
      <c r="AA7" s="67" t="s">
        <v>7</v>
      </c>
      <c r="AB7" s="194"/>
      <c r="AC7" s="67" t="s">
        <v>578</v>
      </c>
      <c r="AD7" s="67" t="s">
        <v>7</v>
      </c>
      <c r="AE7" s="194"/>
      <c r="AF7" s="67" t="s">
        <v>578</v>
      </c>
      <c r="AG7" s="67" t="s">
        <v>7</v>
      </c>
      <c r="AH7" s="194"/>
      <c r="AI7" s="192"/>
      <c r="AJ7" s="67" t="s">
        <v>578</v>
      </c>
      <c r="AK7" s="67" t="s">
        <v>7</v>
      </c>
      <c r="AL7" s="68"/>
      <c r="AM7" s="194"/>
    </row>
    <row r="8" spans="2:39" ht="18" customHeight="1">
      <c r="B8" s="1" t="s">
        <v>480</v>
      </c>
      <c r="C8" s="1">
        <v>30</v>
      </c>
      <c r="D8" s="1"/>
      <c r="E8" s="90"/>
      <c r="F8" s="91">
        <v>-242</v>
      </c>
      <c r="G8" s="91">
        <v>-11</v>
      </c>
      <c r="H8" s="91">
        <v>-231</v>
      </c>
      <c r="I8" s="91"/>
      <c r="J8" s="91">
        <v>-505</v>
      </c>
      <c r="K8" s="91">
        <v>-192</v>
      </c>
      <c r="L8" s="91">
        <v>-313</v>
      </c>
      <c r="M8" s="91" t="s">
        <v>479</v>
      </c>
      <c r="N8" s="91">
        <v>-567</v>
      </c>
      <c r="O8" s="92">
        <v>-272</v>
      </c>
      <c r="P8" s="91">
        <v>-295</v>
      </c>
      <c r="Q8" s="91">
        <v>865</v>
      </c>
      <c r="R8" s="91">
        <v>446</v>
      </c>
      <c r="S8" s="91">
        <v>419</v>
      </c>
      <c r="T8" s="91">
        <v>1432</v>
      </c>
      <c r="U8" s="91">
        <v>718</v>
      </c>
      <c r="V8" s="91">
        <v>714</v>
      </c>
      <c r="W8" s="91"/>
      <c r="X8" s="91"/>
      <c r="Y8" s="91">
        <v>526</v>
      </c>
      <c r="Z8" s="91">
        <v>316</v>
      </c>
      <c r="AA8" s="91">
        <v>210</v>
      </c>
      <c r="AB8" s="91">
        <v>5377</v>
      </c>
      <c r="AC8" s="91">
        <v>3247</v>
      </c>
      <c r="AD8" s="91">
        <v>2130</v>
      </c>
      <c r="AE8" s="91">
        <v>4851</v>
      </c>
      <c r="AF8" s="91">
        <v>2931</v>
      </c>
      <c r="AG8" s="91">
        <v>1920</v>
      </c>
      <c r="AH8" s="91"/>
      <c r="AI8" s="91">
        <v>263</v>
      </c>
      <c r="AJ8" s="91">
        <v>181</v>
      </c>
      <c r="AK8" s="91">
        <v>82</v>
      </c>
      <c r="AL8" s="91">
        <v>522</v>
      </c>
      <c r="AM8" s="91">
        <v>208</v>
      </c>
    </row>
    <row r="9" spans="2:39" ht="18" customHeight="1">
      <c r="B9" s="1" t="s">
        <v>560</v>
      </c>
      <c r="C9" s="1" t="s">
        <v>562</v>
      </c>
      <c r="D9" s="82"/>
      <c r="E9" s="90"/>
      <c r="F9" s="91">
        <v>-551</v>
      </c>
      <c r="G9" s="91">
        <v>-272</v>
      </c>
      <c r="H9" s="91">
        <v>-279</v>
      </c>
      <c r="I9" s="91"/>
      <c r="J9" s="91">
        <v>-659</v>
      </c>
      <c r="K9" s="91">
        <v>-322</v>
      </c>
      <c r="L9" s="91">
        <v>-337</v>
      </c>
      <c r="M9" s="91"/>
      <c r="N9" s="91">
        <v>-602</v>
      </c>
      <c r="O9" s="92">
        <v>-287</v>
      </c>
      <c r="P9" s="91">
        <v>-315</v>
      </c>
      <c r="Q9" s="91">
        <v>872</v>
      </c>
      <c r="R9" s="91">
        <v>449</v>
      </c>
      <c r="S9" s="91">
        <v>423</v>
      </c>
      <c r="T9" s="91">
        <v>1474</v>
      </c>
      <c r="U9" s="91">
        <v>736</v>
      </c>
      <c r="V9" s="91">
        <v>738</v>
      </c>
      <c r="W9" s="91"/>
      <c r="X9" s="91"/>
      <c r="Y9" s="91">
        <v>279</v>
      </c>
      <c r="Z9" s="91">
        <v>111</v>
      </c>
      <c r="AA9" s="91">
        <v>168</v>
      </c>
      <c r="AB9" s="91">
        <v>5426</v>
      </c>
      <c r="AC9" s="91">
        <v>3194</v>
      </c>
      <c r="AD9" s="91">
        <v>2232</v>
      </c>
      <c r="AE9" s="91">
        <v>5147</v>
      </c>
      <c r="AF9" s="91">
        <v>3083</v>
      </c>
      <c r="AG9" s="91">
        <v>2064</v>
      </c>
      <c r="AH9" s="91"/>
      <c r="AI9" s="91">
        <v>108</v>
      </c>
      <c r="AJ9" s="91">
        <v>50</v>
      </c>
      <c r="AK9" s="91">
        <v>58</v>
      </c>
      <c r="AL9" s="91">
        <v>561</v>
      </c>
      <c r="AM9" s="91">
        <v>187</v>
      </c>
    </row>
    <row r="10" spans="2:39" ht="18" customHeight="1">
      <c r="B10" s="1"/>
      <c r="C10" s="216">
        <v>2</v>
      </c>
      <c r="D10" s="82"/>
      <c r="E10" s="90"/>
      <c r="F10" s="91">
        <v>-483</v>
      </c>
      <c r="G10" s="91">
        <v>-191</v>
      </c>
      <c r="H10" s="91">
        <v>-292</v>
      </c>
      <c r="I10" s="91"/>
      <c r="J10" s="91">
        <v>-326</v>
      </c>
      <c r="K10" s="91">
        <v>-119</v>
      </c>
      <c r="L10" s="91">
        <v>-207</v>
      </c>
      <c r="M10" s="91"/>
      <c r="N10" s="91">
        <v>-560</v>
      </c>
      <c r="O10" s="92">
        <v>-267</v>
      </c>
      <c r="P10" s="91">
        <v>-293</v>
      </c>
      <c r="Q10" s="91">
        <v>849</v>
      </c>
      <c r="R10" s="91">
        <v>449</v>
      </c>
      <c r="S10" s="91">
        <v>400</v>
      </c>
      <c r="T10" s="91">
        <v>1409</v>
      </c>
      <c r="U10" s="91">
        <v>716</v>
      </c>
      <c r="V10" s="91">
        <v>693</v>
      </c>
      <c r="W10" s="91"/>
      <c r="X10" s="91"/>
      <c r="Y10" s="91">
        <v>193</v>
      </c>
      <c r="Z10" s="91">
        <v>132</v>
      </c>
      <c r="AA10" s="91">
        <v>61</v>
      </c>
      <c r="AB10" s="91">
        <v>5313</v>
      </c>
      <c r="AC10" s="91">
        <v>3321</v>
      </c>
      <c r="AD10" s="91">
        <v>1992</v>
      </c>
      <c r="AE10" s="91">
        <v>5120</v>
      </c>
      <c r="AF10" s="91">
        <v>3189</v>
      </c>
      <c r="AG10" s="91">
        <v>1931</v>
      </c>
      <c r="AH10" s="91"/>
      <c r="AI10" s="91">
        <v>-157</v>
      </c>
      <c r="AJ10" s="91">
        <v>-72</v>
      </c>
      <c r="AK10" s="91">
        <v>-85</v>
      </c>
      <c r="AL10" s="91">
        <v>431</v>
      </c>
      <c r="AM10" s="91">
        <v>191</v>
      </c>
    </row>
    <row r="11" spans="2:39" s="7" customFormat="1" ht="18" customHeight="1">
      <c r="B11" s="1"/>
      <c r="C11" s="190">
        <v>3</v>
      </c>
      <c r="D11" s="2"/>
      <c r="E11" s="90"/>
      <c r="F11" s="91">
        <v>-969</v>
      </c>
      <c r="G11" s="91">
        <v>-375</v>
      </c>
      <c r="H11" s="91">
        <v>-594</v>
      </c>
      <c r="I11" s="91"/>
      <c r="J11" s="91">
        <v>-751</v>
      </c>
      <c r="K11" s="91">
        <v>-310</v>
      </c>
      <c r="L11" s="91">
        <v>-441</v>
      </c>
      <c r="M11" s="91"/>
      <c r="N11" s="91">
        <v>-643</v>
      </c>
      <c r="O11" s="92">
        <v>-298</v>
      </c>
      <c r="P11" s="91">
        <v>-345</v>
      </c>
      <c r="Q11" s="91">
        <v>810</v>
      </c>
      <c r="R11" s="91">
        <v>430</v>
      </c>
      <c r="S11" s="91">
        <v>380</v>
      </c>
      <c r="T11" s="91">
        <v>1453</v>
      </c>
      <c r="U11" s="91">
        <v>728</v>
      </c>
      <c r="V11" s="91">
        <v>725</v>
      </c>
      <c r="W11" s="91"/>
      <c r="X11" s="91"/>
      <c r="Y11" s="91">
        <v>-229</v>
      </c>
      <c r="Z11" s="91">
        <v>-45</v>
      </c>
      <c r="AA11" s="91">
        <v>-184</v>
      </c>
      <c r="AB11" s="91">
        <v>4733</v>
      </c>
      <c r="AC11" s="91">
        <v>2825</v>
      </c>
      <c r="AD11" s="91">
        <v>1908</v>
      </c>
      <c r="AE11" s="91">
        <v>4962</v>
      </c>
      <c r="AF11" s="91">
        <v>2870</v>
      </c>
      <c r="AG11" s="91">
        <v>2092</v>
      </c>
      <c r="AH11" s="91"/>
      <c r="AI11" s="91">
        <v>-218</v>
      </c>
      <c r="AJ11" s="91">
        <v>-65</v>
      </c>
      <c r="AK11" s="91">
        <v>-153</v>
      </c>
      <c r="AL11" s="91">
        <v>457</v>
      </c>
      <c r="AM11" s="91">
        <v>178</v>
      </c>
    </row>
    <row r="12" spans="2:39" s="7" customFormat="1" ht="18" customHeight="1">
      <c r="B12" s="1"/>
      <c r="C12" s="2"/>
      <c r="D12" s="2"/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2"/>
      <c r="P12" s="92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</row>
    <row r="13" spans="2:39" s="7" customFormat="1" ht="18" customHeight="1">
      <c r="B13" s="69"/>
      <c r="C13" s="64">
        <v>4</v>
      </c>
      <c r="E13" s="310"/>
      <c r="F13" s="181">
        <v>-504</v>
      </c>
      <c r="G13" s="181">
        <v>-96</v>
      </c>
      <c r="H13" s="181">
        <v>-408</v>
      </c>
      <c r="I13" s="181"/>
      <c r="J13" s="181">
        <v>-681</v>
      </c>
      <c r="K13" s="181">
        <v>-208</v>
      </c>
      <c r="L13" s="181">
        <v>-473</v>
      </c>
      <c r="M13" s="181"/>
      <c r="N13" s="181">
        <v>-842</v>
      </c>
      <c r="O13" s="311">
        <v>-367</v>
      </c>
      <c r="P13" s="181">
        <v>-475</v>
      </c>
      <c r="Q13" s="181">
        <v>763</v>
      </c>
      <c r="R13" s="181">
        <v>392</v>
      </c>
      <c r="S13" s="181">
        <v>371</v>
      </c>
      <c r="T13" s="181">
        <v>1605</v>
      </c>
      <c r="U13" s="181">
        <v>759</v>
      </c>
      <c r="V13" s="181">
        <v>846</v>
      </c>
      <c r="W13" s="181"/>
      <c r="X13" s="181"/>
      <c r="Y13" s="181">
        <v>434</v>
      </c>
      <c r="Z13" s="181">
        <v>289</v>
      </c>
      <c r="AA13" s="181">
        <v>145</v>
      </c>
      <c r="AB13" s="181">
        <v>5553</v>
      </c>
      <c r="AC13" s="181">
        <v>3060</v>
      </c>
      <c r="AD13" s="181">
        <v>2493</v>
      </c>
      <c r="AE13" s="181">
        <v>5119</v>
      </c>
      <c r="AF13" s="181">
        <v>2771</v>
      </c>
      <c r="AG13" s="181">
        <v>2348</v>
      </c>
      <c r="AH13" s="181"/>
      <c r="AI13" s="181">
        <v>177</v>
      </c>
      <c r="AJ13" s="181">
        <v>112</v>
      </c>
      <c r="AK13" s="181">
        <v>65</v>
      </c>
      <c r="AL13" s="181">
        <f>SUM(AL15:AL26)</f>
        <v>467</v>
      </c>
      <c r="AM13" s="181">
        <f>SUM(AM15:AM26)</f>
        <v>163</v>
      </c>
    </row>
    <row r="14" spans="2:39" ht="18" customHeight="1">
      <c r="B14" s="1"/>
      <c r="C14" s="1"/>
      <c r="D14" s="1"/>
      <c r="E14" s="90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</row>
    <row r="15" spans="2:39" ht="18" customHeight="1">
      <c r="B15" s="216">
        <v>4</v>
      </c>
      <c r="C15" s="1">
        <v>1</v>
      </c>
      <c r="D15" s="1" t="s">
        <v>441</v>
      </c>
      <c r="E15" s="90"/>
      <c r="F15" s="181">
        <v>-89</v>
      </c>
      <c r="G15" s="181">
        <v>-38</v>
      </c>
      <c r="H15" s="181">
        <f t="shared" ref="H15:H26" si="0">F15-G15</f>
        <v>-51</v>
      </c>
      <c r="I15" s="181"/>
      <c r="J15" s="181">
        <v>-68</v>
      </c>
      <c r="K15" s="181">
        <v>-30</v>
      </c>
      <c r="L15" s="181">
        <f t="shared" ref="L15:L26" si="1">J15-K15</f>
        <v>-38</v>
      </c>
      <c r="M15" s="181"/>
      <c r="N15" s="181">
        <v>-78</v>
      </c>
      <c r="O15" s="311">
        <v>-39</v>
      </c>
      <c r="P15" s="181">
        <f t="shared" ref="P15:P26" si="2">N15-O15</f>
        <v>-39</v>
      </c>
      <c r="Q15" s="181">
        <v>72</v>
      </c>
      <c r="R15" s="181">
        <v>34</v>
      </c>
      <c r="S15" s="181">
        <f t="shared" ref="S15:S26" si="3">Q15-R15</f>
        <v>38</v>
      </c>
      <c r="T15" s="181">
        <v>150</v>
      </c>
      <c r="U15" s="181">
        <v>73</v>
      </c>
      <c r="V15" s="181">
        <f t="shared" ref="V15:V26" si="4">T15-U15</f>
        <v>77</v>
      </c>
      <c r="W15" s="181"/>
      <c r="X15" s="181"/>
      <c r="Y15" s="181">
        <v>3</v>
      </c>
      <c r="Z15" s="181">
        <v>9</v>
      </c>
      <c r="AA15" s="181">
        <f t="shared" ref="AA15:AA26" si="5">Y15-Z15</f>
        <v>-6</v>
      </c>
      <c r="AB15" s="181">
        <v>215</v>
      </c>
      <c r="AC15" s="181">
        <v>123</v>
      </c>
      <c r="AD15" s="181">
        <f t="shared" ref="AD15:AD26" si="6">AB15-AC15</f>
        <v>92</v>
      </c>
      <c r="AE15" s="181">
        <v>212</v>
      </c>
      <c r="AF15" s="181">
        <v>114</v>
      </c>
      <c r="AG15" s="181">
        <f t="shared" ref="AG15:AG26" si="7">AE15-AF15</f>
        <v>98</v>
      </c>
      <c r="AH15" s="181"/>
      <c r="AI15" s="181">
        <v>-21</v>
      </c>
      <c r="AJ15" s="181">
        <v>-8</v>
      </c>
      <c r="AK15" s="181">
        <f t="shared" ref="AK15:AK26" si="8">AI15-AJ15</f>
        <v>-13</v>
      </c>
      <c r="AL15" s="181">
        <v>44</v>
      </c>
      <c r="AM15" s="181">
        <v>14</v>
      </c>
    </row>
    <row r="16" spans="2:39" ht="18" customHeight="1">
      <c r="B16" s="1"/>
      <c r="C16" s="1">
        <v>2</v>
      </c>
      <c r="D16" s="1"/>
      <c r="E16" s="90"/>
      <c r="F16" s="181">
        <v>-103</v>
      </c>
      <c r="G16" s="181">
        <v>-55</v>
      </c>
      <c r="H16" s="181">
        <f t="shared" si="0"/>
        <v>-48</v>
      </c>
      <c r="I16" s="181"/>
      <c r="J16" s="181">
        <v>-92</v>
      </c>
      <c r="K16" s="181">
        <v>-50</v>
      </c>
      <c r="L16" s="181">
        <f t="shared" si="1"/>
        <v>-42</v>
      </c>
      <c r="M16" s="181"/>
      <c r="N16" s="181">
        <v>-90</v>
      </c>
      <c r="O16" s="311">
        <v>-48</v>
      </c>
      <c r="P16" s="181">
        <f t="shared" si="2"/>
        <v>-42</v>
      </c>
      <c r="Q16" s="181">
        <v>49</v>
      </c>
      <c r="R16" s="181">
        <v>21</v>
      </c>
      <c r="S16" s="181">
        <f t="shared" si="3"/>
        <v>28</v>
      </c>
      <c r="T16" s="181">
        <v>139</v>
      </c>
      <c r="U16" s="181">
        <v>69</v>
      </c>
      <c r="V16" s="181">
        <f t="shared" si="4"/>
        <v>70</v>
      </c>
      <c r="W16" s="181"/>
      <c r="X16" s="181"/>
      <c r="Y16" s="181">
        <v>-7</v>
      </c>
      <c r="Z16" s="181">
        <v>-4</v>
      </c>
      <c r="AA16" s="181">
        <f t="shared" si="5"/>
        <v>-3</v>
      </c>
      <c r="AB16" s="181">
        <v>235</v>
      </c>
      <c r="AC16" s="181">
        <v>128</v>
      </c>
      <c r="AD16" s="181">
        <f t="shared" si="6"/>
        <v>107</v>
      </c>
      <c r="AE16" s="181">
        <v>242</v>
      </c>
      <c r="AF16" s="181">
        <v>132</v>
      </c>
      <c r="AG16" s="181">
        <f t="shared" si="7"/>
        <v>110</v>
      </c>
      <c r="AH16" s="181"/>
      <c r="AI16" s="181">
        <v>-11</v>
      </c>
      <c r="AJ16" s="181">
        <v>-5</v>
      </c>
      <c r="AK16" s="181">
        <f t="shared" si="8"/>
        <v>-6</v>
      </c>
      <c r="AL16" s="181">
        <v>54</v>
      </c>
      <c r="AM16" s="181">
        <v>20</v>
      </c>
    </row>
    <row r="17" spans="2:39" ht="18" customHeight="1">
      <c r="B17" s="1"/>
      <c r="C17" s="1">
        <v>3</v>
      </c>
      <c r="D17" s="1"/>
      <c r="E17" s="90"/>
      <c r="F17" s="181">
        <v>-453</v>
      </c>
      <c r="G17" s="181">
        <v>-249</v>
      </c>
      <c r="H17" s="181">
        <f t="shared" si="0"/>
        <v>-204</v>
      </c>
      <c r="I17" s="181"/>
      <c r="J17" s="181">
        <v>-436</v>
      </c>
      <c r="K17" s="181">
        <v>-238</v>
      </c>
      <c r="L17" s="181">
        <f t="shared" si="1"/>
        <v>-198</v>
      </c>
      <c r="M17" s="181"/>
      <c r="N17" s="181">
        <v>-76</v>
      </c>
      <c r="O17" s="311">
        <v>-33</v>
      </c>
      <c r="P17" s="181">
        <f t="shared" si="2"/>
        <v>-43</v>
      </c>
      <c r="Q17" s="181">
        <v>70</v>
      </c>
      <c r="R17" s="181">
        <v>30</v>
      </c>
      <c r="S17" s="181">
        <f t="shared" si="3"/>
        <v>40</v>
      </c>
      <c r="T17" s="181">
        <v>146</v>
      </c>
      <c r="U17" s="181">
        <v>63</v>
      </c>
      <c r="V17" s="181">
        <f t="shared" si="4"/>
        <v>83</v>
      </c>
      <c r="W17" s="181"/>
      <c r="X17" s="181"/>
      <c r="Y17" s="181">
        <v>-373</v>
      </c>
      <c r="Z17" s="181">
        <v>-214</v>
      </c>
      <c r="AA17" s="181">
        <f>Y17-Z17</f>
        <v>-159</v>
      </c>
      <c r="AB17" s="181">
        <v>643</v>
      </c>
      <c r="AC17" s="181">
        <v>348</v>
      </c>
      <c r="AD17" s="181">
        <f t="shared" si="6"/>
        <v>295</v>
      </c>
      <c r="AE17" s="181">
        <v>1016</v>
      </c>
      <c r="AF17" s="181">
        <v>562</v>
      </c>
      <c r="AG17" s="181">
        <f t="shared" si="7"/>
        <v>454</v>
      </c>
      <c r="AH17" s="181"/>
      <c r="AI17" s="181">
        <v>-17</v>
      </c>
      <c r="AJ17" s="181">
        <v>-11</v>
      </c>
      <c r="AK17" s="181">
        <f t="shared" si="8"/>
        <v>-6</v>
      </c>
      <c r="AL17" s="181">
        <v>44</v>
      </c>
      <c r="AM17" s="181">
        <v>15</v>
      </c>
    </row>
    <row r="18" spans="2:39" ht="18" customHeight="1">
      <c r="B18" s="1"/>
      <c r="C18" s="1">
        <v>4</v>
      </c>
      <c r="D18" s="1"/>
      <c r="E18" s="90"/>
      <c r="F18" s="181">
        <v>1422</v>
      </c>
      <c r="G18" s="181">
        <v>819</v>
      </c>
      <c r="H18" s="181">
        <f t="shared" si="0"/>
        <v>603</v>
      </c>
      <c r="I18" s="181"/>
      <c r="J18" s="181">
        <v>1399</v>
      </c>
      <c r="K18" s="181">
        <v>801</v>
      </c>
      <c r="L18" s="181">
        <f t="shared" si="1"/>
        <v>598</v>
      </c>
      <c r="M18" s="312"/>
      <c r="N18" s="181">
        <v>-83</v>
      </c>
      <c r="O18" s="311">
        <v>-25</v>
      </c>
      <c r="P18" s="181">
        <f t="shared" si="2"/>
        <v>-58</v>
      </c>
      <c r="Q18" s="181">
        <v>48</v>
      </c>
      <c r="R18" s="181">
        <v>32</v>
      </c>
      <c r="S18" s="181">
        <f t="shared" si="3"/>
        <v>16</v>
      </c>
      <c r="T18" s="181">
        <v>131</v>
      </c>
      <c r="U18" s="181">
        <v>57</v>
      </c>
      <c r="V18" s="181">
        <f t="shared" si="4"/>
        <v>74</v>
      </c>
      <c r="W18" s="181"/>
      <c r="X18" s="181"/>
      <c r="Y18" s="181">
        <v>1510</v>
      </c>
      <c r="Z18" s="181">
        <v>848</v>
      </c>
      <c r="AA18" s="181">
        <f t="shared" si="5"/>
        <v>662</v>
      </c>
      <c r="AB18" s="181">
        <v>1864</v>
      </c>
      <c r="AC18" s="181">
        <v>1056</v>
      </c>
      <c r="AD18" s="181">
        <f t="shared" si="6"/>
        <v>808</v>
      </c>
      <c r="AE18" s="181">
        <v>354</v>
      </c>
      <c r="AF18" s="181">
        <v>208</v>
      </c>
      <c r="AG18" s="181">
        <f t="shared" si="7"/>
        <v>146</v>
      </c>
      <c r="AH18" s="181"/>
      <c r="AI18" s="181">
        <v>23</v>
      </c>
      <c r="AJ18" s="181">
        <v>18</v>
      </c>
      <c r="AK18" s="181">
        <f t="shared" si="8"/>
        <v>5</v>
      </c>
      <c r="AL18" s="312">
        <v>23</v>
      </c>
      <c r="AM18" s="181">
        <v>16</v>
      </c>
    </row>
    <row r="19" spans="2:39" ht="18" customHeight="1">
      <c r="B19" s="216"/>
      <c r="C19" s="1">
        <v>5</v>
      </c>
      <c r="D19" s="1"/>
      <c r="E19" s="90"/>
      <c r="F19" s="181">
        <v>27</v>
      </c>
      <c r="G19" s="181">
        <v>15</v>
      </c>
      <c r="H19" s="181">
        <f t="shared" si="0"/>
        <v>12</v>
      </c>
      <c r="I19" s="181"/>
      <c r="J19" s="181">
        <v>-31</v>
      </c>
      <c r="K19" s="181">
        <v>-16</v>
      </c>
      <c r="L19" s="181">
        <f t="shared" si="1"/>
        <v>-15</v>
      </c>
      <c r="M19" s="181"/>
      <c r="N19" s="181">
        <v>-73</v>
      </c>
      <c r="O19" s="311">
        <v>-37</v>
      </c>
      <c r="P19" s="181">
        <f t="shared" si="2"/>
        <v>-36</v>
      </c>
      <c r="Q19" s="181">
        <v>79</v>
      </c>
      <c r="R19" s="181">
        <v>38</v>
      </c>
      <c r="S19" s="181">
        <f t="shared" si="3"/>
        <v>41</v>
      </c>
      <c r="T19" s="181">
        <v>152</v>
      </c>
      <c r="U19" s="181">
        <v>75</v>
      </c>
      <c r="V19" s="181">
        <f t="shared" si="4"/>
        <v>77</v>
      </c>
      <c r="W19" s="181"/>
      <c r="X19" s="181"/>
      <c r="Y19" s="181">
        <v>104</v>
      </c>
      <c r="Z19" s="181">
        <v>53</v>
      </c>
      <c r="AA19" s="181">
        <f t="shared" si="5"/>
        <v>51</v>
      </c>
      <c r="AB19" s="181">
        <v>335</v>
      </c>
      <c r="AC19" s="181">
        <v>184</v>
      </c>
      <c r="AD19" s="181">
        <f t="shared" si="6"/>
        <v>151</v>
      </c>
      <c r="AE19" s="181">
        <v>231</v>
      </c>
      <c r="AF19" s="181">
        <v>131</v>
      </c>
      <c r="AG19" s="181">
        <f t="shared" si="7"/>
        <v>100</v>
      </c>
      <c r="AH19" s="181"/>
      <c r="AI19" s="181">
        <v>58</v>
      </c>
      <c r="AJ19" s="181">
        <v>31</v>
      </c>
      <c r="AK19" s="181">
        <f t="shared" si="8"/>
        <v>27</v>
      </c>
      <c r="AL19" s="181">
        <v>37</v>
      </c>
      <c r="AM19" s="181">
        <v>14</v>
      </c>
    </row>
    <row r="20" spans="2:39" ht="18" customHeight="1">
      <c r="B20" s="1"/>
      <c r="C20" s="1">
        <v>6</v>
      </c>
      <c r="D20" s="1"/>
      <c r="E20" s="90"/>
      <c r="F20" s="181">
        <v>-52</v>
      </c>
      <c r="G20" s="181">
        <v>-44</v>
      </c>
      <c r="H20" s="181">
        <f t="shared" si="0"/>
        <v>-8</v>
      </c>
      <c r="I20" s="181"/>
      <c r="J20" s="181">
        <v>-82</v>
      </c>
      <c r="K20" s="181">
        <v>-49</v>
      </c>
      <c r="L20" s="181">
        <f t="shared" si="1"/>
        <v>-33</v>
      </c>
      <c r="M20" s="181"/>
      <c r="N20" s="181">
        <v>-36</v>
      </c>
      <c r="O20" s="311">
        <v>-19</v>
      </c>
      <c r="P20" s="181">
        <f t="shared" si="2"/>
        <v>-17</v>
      </c>
      <c r="Q20" s="181">
        <v>72</v>
      </c>
      <c r="R20" s="181">
        <v>39</v>
      </c>
      <c r="S20" s="181">
        <f t="shared" si="3"/>
        <v>33</v>
      </c>
      <c r="T20" s="181">
        <v>108</v>
      </c>
      <c r="U20" s="181">
        <v>58</v>
      </c>
      <c r="V20" s="181">
        <f t="shared" si="4"/>
        <v>50</v>
      </c>
      <c r="W20" s="181"/>
      <c r="X20" s="181"/>
      <c r="Y20" s="181">
        <v>-17</v>
      </c>
      <c r="Z20" s="181">
        <v>-28</v>
      </c>
      <c r="AA20" s="181">
        <f t="shared" si="5"/>
        <v>11</v>
      </c>
      <c r="AB20" s="181">
        <v>263</v>
      </c>
      <c r="AC20" s="181">
        <v>130</v>
      </c>
      <c r="AD20" s="181">
        <f t="shared" si="6"/>
        <v>133</v>
      </c>
      <c r="AE20" s="181">
        <v>280</v>
      </c>
      <c r="AF20" s="181">
        <v>158</v>
      </c>
      <c r="AG20" s="181">
        <f t="shared" si="7"/>
        <v>122</v>
      </c>
      <c r="AH20" s="181"/>
      <c r="AI20" s="181">
        <v>30</v>
      </c>
      <c r="AJ20" s="181">
        <v>5</v>
      </c>
      <c r="AK20" s="181">
        <f t="shared" si="8"/>
        <v>25</v>
      </c>
      <c r="AL20" s="181">
        <v>29</v>
      </c>
      <c r="AM20" s="181">
        <v>9</v>
      </c>
    </row>
    <row r="21" spans="2:39" ht="18" customHeight="1">
      <c r="B21" s="1"/>
      <c r="C21" s="1">
        <v>7</v>
      </c>
      <c r="D21" s="1"/>
      <c r="E21" s="90"/>
      <c r="F21" s="311">
        <v>-1313</v>
      </c>
      <c r="G21" s="181">
        <v>-675</v>
      </c>
      <c r="H21" s="181">
        <f t="shared" si="0"/>
        <v>-638</v>
      </c>
      <c r="I21" s="181"/>
      <c r="J21" s="181">
        <v>-1333</v>
      </c>
      <c r="K21" s="181">
        <v>-692</v>
      </c>
      <c r="L21" s="181">
        <f t="shared" si="1"/>
        <v>-641</v>
      </c>
      <c r="M21" s="181"/>
      <c r="N21" s="181">
        <v>-59</v>
      </c>
      <c r="O21" s="311">
        <v>-22</v>
      </c>
      <c r="P21" s="181">
        <f t="shared" si="2"/>
        <v>-37</v>
      </c>
      <c r="Q21" s="181">
        <v>57</v>
      </c>
      <c r="R21" s="181">
        <v>34</v>
      </c>
      <c r="S21" s="181">
        <f t="shared" si="3"/>
        <v>23</v>
      </c>
      <c r="T21" s="181">
        <v>116</v>
      </c>
      <c r="U21" s="181">
        <v>56</v>
      </c>
      <c r="V21" s="181">
        <f t="shared" si="4"/>
        <v>60</v>
      </c>
      <c r="W21" s="181"/>
      <c r="X21" s="181"/>
      <c r="Y21" s="181">
        <v>-1242</v>
      </c>
      <c r="Z21" s="181">
        <v>-656</v>
      </c>
      <c r="AA21" s="181">
        <f t="shared" si="5"/>
        <v>-586</v>
      </c>
      <c r="AB21" s="181">
        <v>252</v>
      </c>
      <c r="AC21" s="181">
        <v>138</v>
      </c>
      <c r="AD21" s="181">
        <f t="shared" si="6"/>
        <v>114</v>
      </c>
      <c r="AE21" s="181">
        <v>1494</v>
      </c>
      <c r="AF21" s="181">
        <v>794</v>
      </c>
      <c r="AG21" s="181">
        <f t="shared" si="7"/>
        <v>700</v>
      </c>
      <c r="AH21" s="181"/>
      <c r="AI21" s="181">
        <v>20</v>
      </c>
      <c r="AJ21" s="181">
        <v>17</v>
      </c>
      <c r="AK21" s="181">
        <f t="shared" si="8"/>
        <v>3</v>
      </c>
      <c r="AL21" s="181">
        <v>34</v>
      </c>
      <c r="AM21" s="181">
        <v>14</v>
      </c>
    </row>
    <row r="22" spans="2:39" ht="18" customHeight="1">
      <c r="B22" s="1"/>
      <c r="C22" s="1">
        <v>8</v>
      </c>
      <c r="D22" s="1"/>
      <c r="E22" s="90"/>
      <c r="F22" s="181">
        <v>6</v>
      </c>
      <c r="G22" s="181">
        <v>16</v>
      </c>
      <c r="H22" s="181">
        <f t="shared" si="0"/>
        <v>-10</v>
      </c>
      <c r="I22" s="312"/>
      <c r="J22" s="181">
        <v>-39</v>
      </c>
      <c r="K22" s="181">
        <v>-5</v>
      </c>
      <c r="L22" s="181">
        <f t="shared" si="1"/>
        <v>-34</v>
      </c>
      <c r="M22" s="181"/>
      <c r="N22" s="181">
        <v>-95</v>
      </c>
      <c r="O22" s="311">
        <v>-39</v>
      </c>
      <c r="P22" s="181">
        <f t="shared" si="2"/>
        <v>-56</v>
      </c>
      <c r="Q22" s="181">
        <v>57</v>
      </c>
      <c r="R22" s="181">
        <v>33</v>
      </c>
      <c r="S22" s="181">
        <f t="shared" si="3"/>
        <v>24</v>
      </c>
      <c r="T22" s="181">
        <v>152</v>
      </c>
      <c r="U22" s="181">
        <v>72</v>
      </c>
      <c r="V22" s="181">
        <f t="shared" si="4"/>
        <v>80</v>
      </c>
      <c r="W22" s="181"/>
      <c r="X22" s="181"/>
      <c r="Y22" s="181">
        <v>107</v>
      </c>
      <c r="Z22" s="181">
        <v>55</v>
      </c>
      <c r="AA22" s="181">
        <f t="shared" si="5"/>
        <v>52</v>
      </c>
      <c r="AB22" s="181">
        <v>371</v>
      </c>
      <c r="AC22" s="181">
        <v>175</v>
      </c>
      <c r="AD22" s="181">
        <f t="shared" si="6"/>
        <v>196</v>
      </c>
      <c r="AE22" s="181">
        <v>264</v>
      </c>
      <c r="AF22" s="181">
        <v>120</v>
      </c>
      <c r="AG22" s="181">
        <f t="shared" si="7"/>
        <v>144</v>
      </c>
      <c r="AH22" s="181"/>
      <c r="AI22" s="181">
        <v>45</v>
      </c>
      <c r="AJ22" s="181">
        <v>21</v>
      </c>
      <c r="AK22" s="181">
        <f t="shared" si="8"/>
        <v>24</v>
      </c>
      <c r="AL22" s="181">
        <v>44</v>
      </c>
      <c r="AM22" s="181">
        <v>13</v>
      </c>
    </row>
    <row r="23" spans="2:39" ht="18" customHeight="1">
      <c r="B23" s="1"/>
      <c r="C23" s="1">
        <v>9</v>
      </c>
      <c r="D23" s="1"/>
      <c r="E23" s="90"/>
      <c r="F23" s="181">
        <v>-50</v>
      </c>
      <c r="G23" s="181">
        <v>-46</v>
      </c>
      <c r="H23" s="181">
        <f t="shared" si="0"/>
        <v>-4</v>
      </c>
      <c r="I23" s="181"/>
      <c r="J23" s="181">
        <v>-46</v>
      </c>
      <c r="K23" s="181">
        <v>-56</v>
      </c>
      <c r="L23" s="181">
        <f t="shared" si="1"/>
        <v>10</v>
      </c>
      <c r="M23" s="181"/>
      <c r="N23" s="181">
        <v>-60</v>
      </c>
      <c r="O23" s="311">
        <v>-30</v>
      </c>
      <c r="P23" s="181">
        <f t="shared" si="2"/>
        <v>-30</v>
      </c>
      <c r="Q23" s="181">
        <v>58</v>
      </c>
      <c r="R23" s="181">
        <v>27</v>
      </c>
      <c r="S23" s="181">
        <f t="shared" si="3"/>
        <v>31</v>
      </c>
      <c r="T23" s="181">
        <v>118</v>
      </c>
      <c r="U23" s="181">
        <v>57</v>
      </c>
      <c r="V23" s="181">
        <f t="shared" si="4"/>
        <v>61</v>
      </c>
      <c r="W23" s="181"/>
      <c r="X23" s="181"/>
      <c r="Y23" s="181">
        <v>17</v>
      </c>
      <c r="Z23" s="181">
        <v>-15</v>
      </c>
      <c r="AA23" s="181">
        <f t="shared" si="5"/>
        <v>32</v>
      </c>
      <c r="AB23" s="181">
        <v>300</v>
      </c>
      <c r="AC23" s="181">
        <v>148</v>
      </c>
      <c r="AD23" s="181">
        <f t="shared" si="6"/>
        <v>152</v>
      </c>
      <c r="AE23" s="181">
        <v>283</v>
      </c>
      <c r="AF23" s="181">
        <v>163</v>
      </c>
      <c r="AG23" s="181">
        <f t="shared" si="7"/>
        <v>120</v>
      </c>
      <c r="AH23" s="181"/>
      <c r="AI23" s="181">
        <v>-4</v>
      </c>
      <c r="AJ23" s="181">
        <v>10</v>
      </c>
      <c r="AK23" s="181">
        <f t="shared" si="8"/>
        <v>-14</v>
      </c>
      <c r="AL23" s="181">
        <v>28</v>
      </c>
      <c r="AM23" s="181">
        <v>15</v>
      </c>
    </row>
    <row r="24" spans="2:39" ht="18" customHeight="1">
      <c r="B24" s="1"/>
      <c r="C24" s="1">
        <v>10</v>
      </c>
      <c r="D24" s="1"/>
      <c r="E24" s="90"/>
      <c r="F24" s="181">
        <v>71</v>
      </c>
      <c r="G24" s="181">
        <v>58</v>
      </c>
      <c r="H24" s="181">
        <f t="shared" si="0"/>
        <v>13</v>
      </c>
      <c r="I24" s="181"/>
      <c r="J24" s="181">
        <v>52</v>
      </c>
      <c r="K24" s="181">
        <v>53</v>
      </c>
      <c r="L24" s="181">
        <f t="shared" si="1"/>
        <v>-1</v>
      </c>
      <c r="M24" s="181"/>
      <c r="N24" s="181">
        <v>-50</v>
      </c>
      <c r="O24" s="311">
        <v>-17</v>
      </c>
      <c r="P24" s="181">
        <f t="shared" si="2"/>
        <v>-33</v>
      </c>
      <c r="Q24" s="181">
        <v>75</v>
      </c>
      <c r="R24" s="181">
        <v>36</v>
      </c>
      <c r="S24" s="181">
        <f t="shared" si="3"/>
        <v>39</v>
      </c>
      <c r="T24" s="181">
        <v>125</v>
      </c>
      <c r="U24" s="181">
        <v>53</v>
      </c>
      <c r="V24" s="181">
        <f t="shared" si="4"/>
        <v>72</v>
      </c>
      <c r="W24" s="181"/>
      <c r="X24" s="181"/>
      <c r="Y24" s="181">
        <v>134</v>
      </c>
      <c r="Z24" s="181">
        <v>77</v>
      </c>
      <c r="AA24" s="181">
        <f t="shared" si="5"/>
        <v>57</v>
      </c>
      <c r="AB24" s="181">
        <v>367</v>
      </c>
      <c r="AC24" s="181">
        <v>207</v>
      </c>
      <c r="AD24" s="181">
        <f t="shared" si="6"/>
        <v>160</v>
      </c>
      <c r="AE24" s="181">
        <v>233</v>
      </c>
      <c r="AF24" s="181">
        <v>130</v>
      </c>
      <c r="AG24" s="181">
        <f t="shared" si="7"/>
        <v>103</v>
      </c>
      <c r="AH24" s="181"/>
      <c r="AI24" s="181">
        <v>19</v>
      </c>
      <c r="AJ24" s="181">
        <v>5</v>
      </c>
      <c r="AK24" s="181">
        <f t="shared" si="8"/>
        <v>14</v>
      </c>
      <c r="AL24" s="181">
        <v>29</v>
      </c>
      <c r="AM24" s="181">
        <v>15</v>
      </c>
    </row>
    <row r="25" spans="2:39" ht="18" customHeight="1">
      <c r="B25" s="1"/>
      <c r="C25" s="1">
        <v>11</v>
      </c>
      <c r="D25" s="1"/>
      <c r="E25" s="90"/>
      <c r="F25" s="181">
        <v>-61</v>
      </c>
      <c r="G25" s="181">
        <v>-22</v>
      </c>
      <c r="H25" s="181">
        <f t="shared" si="0"/>
        <v>-39</v>
      </c>
      <c r="I25" s="181"/>
      <c r="J25" s="181">
        <v>-66</v>
      </c>
      <c r="K25" s="181">
        <v>-33</v>
      </c>
      <c r="L25" s="181">
        <f t="shared" si="1"/>
        <v>-33</v>
      </c>
      <c r="M25" s="181"/>
      <c r="N25" s="181">
        <v>-69</v>
      </c>
      <c r="O25" s="311">
        <v>-33</v>
      </c>
      <c r="P25" s="181">
        <f t="shared" si="2"/>
        <v>-36</v>
      </c>
      <c r="Q25" s="181">
        <v>65</v>
      </c>
      <c r="R25" s="181">
        <v>33</v>
      </c>
      <c r="S25" s="181">
        <f t="shared" si="3"/>
        <v>32</v>
      </c>
      <c r="T25" s="181">
        <v>134</v>
      </c>
      <c r="U25" s="181">
        <v>66</v>
      </c>
      <c r="V25" s="181">
        <f t="shared" si="4"/>
        <v>68</v>
      </c>
      <c r="W25" s="181"/>
      <c r="X25" s="181"/>
      <c r="Y25" s="181">
        <v>29</v>
      </c>
      <c r="Z25" s="181">
        <v>14</v>
      </c>
      <c r="AA25" s="181">
        <f t="shared" si="5"/>
        <v>15</v>
      </c>
      <c r="AB25" s="181">
        <v>264</v>
      </c>
      <c r="AC25" s="181">
        <v>135</v>
      </c>
      <c r="AD25" s="181">
        <f t="shared" si="6"/>
        <v>129</v>
      </c>
      <c r="AE25" s="181">
        <v>235</v>
      </c>
      <c r="AF25" s="181">
        <v>121</v>
      </c>
      <c r="AG25" s="181">
        <f t="shared" si="7"/>
        <v>114</v>
      </c>
      <c r="AH25" s="181"/>
      <c r="AI25" s="181">
        <v>5</v>
      </c>
      <c r="AJ25" s="181">
        <v>11</v>
      </c>
      <c r="AK25" s="181">
        <f t="shared" si="8"/>
        <v>-6</v>
      </c>
      <c r="AL25" s="181">
        <v>51</v>
      </c>
      <c r="AM25" s="181">
        <v>9</v>
      </c>
    </row>
    <row r="26" spans="2:39" ht="18" customHeight="1" thickBot="1">
      <c r="B26" s="206"/>
      <c r="C26" s="206">
        <v>12</v>
      </c>
      <c r="D26" s="206"/>
      <c r="E26" s="313"/>
      <c r="F26" s="314">
        <v>91</v>
      </c>
      <c r="G26" s="314">
        <v>125</v>
      </c>
      <c r="H26" s="314">
        <f t="shared" si="0"/>
        <v>-34</v>
      </c>
      <c r="I26" s="314"/>
      <c r="J26" s="314">
        <v>61</v>
      </c>
      <c r="K26" s="314">
        <v>107</v>
      </c>
      <c r="L26" s="314">
        <f t="shared" si="1"/>
        <v>-46</v>
      </c>
      <c r="M26" s="314"/>
      <c r="N26" s="314">
        <v>-73</v>
      </c>
      <c r="O26" s="315">
        <v>-25</v>
      </c>
      <c r="P26" s="314">
        <f t="shared" si="2"/>
        <v>-48</v>
      </c>
      <c r="Q26" s="314">
        <v>61</v>
      </c>
      <c r="R26" s="314">
        <v>35</v>
      </c>
      <c r="S26" s="314">
        <f t="shared" si="3"/>
        <v>26</v>
      </c>
      <c r="T26" s="314">
        <v>134</v>
      </c>
      <c r="U26" s="314">
        <v>60</v>
      </c>
      <c r="V26" s="314">
        <f t="shared" si="4"/>
        <v>74</v>
      </c>
      <c r="W26" s="314"/>
      <c r="X26" s="314"/>
      <c r="Y26" s="314">
        <v>169</v>
      </c>
      <c r="Z26" s="314">
        <v>150</v>
      </c>
      <c r="AA26" s="314">
        <f t="shared" si="5"/>
        <v>19</v>
      </c>
      <c r="AB26" s="314">
        <v>444</v>
      </c>
      <c r="AC26" s="314">
        <v>288</v>
      </c>
      <c r="AD26" s="314">
        <f t="shared" si="6"/>
        <v>156</v>
      </c>
      <c r="AE26" s="314">
        <v>275</v>
      </c>
      <c r="AF26" s="314">
        <v>138</v>
      </c>
      <c r="AG26" s="314">
        <f t="shared" si="7"/>
        <v>137</v>
      </c>
      <c r="AH26" s="314"/>
      <c r="AI26" s="314">
        <v>30</v>
      </c>
      <c r="AJ26" s="314">
        <v>18</v>
      </c>
      <c r="AK26" s="314">
        <f t="shared" si="8"/>
        <v>12</v>
      </c>
      <c r="AL26" s="314">
        <v>50</v>
      </c>
      <c r="AM26" s="314">
        <v>9</v>
      </c>
    </row>
    <row r="27" spans="2:39" ht="18" customHeight="1">
      <c r="B27" s="30"/>
      <c r="C27" s="2" t="s">
        <v>593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  <row r="31" spans="2:39" ht="13.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71"/>
      <c r="V31" s="71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</row>
  </sheetData>
  <mergeCells count="19">
    <mergeCell ref="AH4:AK4"/>
    <mergeCell ref="AB5:AD5"/>
    <mergeCell ref="AH6:AI6"/>
    <mergeCell ref="X6:Y6"/>
    <mergeCell ref="M6:N6"/>
    <mergeCell ref="AE5:AG5"/>
    <mergeCell ref="B5:C5"/>
    <mergeCell ref="B6:C6"/>
    <mergeCell ref="I6:J6"/>
    <mergeCell ref="E6:F6"/>
    <mergeCell ref="Q2:X2"/>
    <mergeCell ref="I4:L4"/>
    <mergeCell ref="T5:V5"/>
    <mergeCell ref="E4:H4"/>
    <mergeCell ref="X5:AA5"/>
    <mergeCell ref="Q5:S5"/>
    <mergeCell ref="M5:P5"/>
    <mergeCell ref="M4:V4"/>
    <mergeCell ref="X4:AG4"/>
  </mergeCells>
  <phoneticPr fontId="2"/>
  <dataValidations count="1">
    <dataValidation imeMode="off" allowBlank="1" showInputMessage="1" showErrorMessage="1" sqref="AI15:AI21"/>
  </dataValidations>
  <pageMargins left="0.78740157480314965" right="0.78740157480314965" top="0.78740157480314965" bottom="0.59055118110236227" header="0.59055118110236227" footer="0.59055118110236227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1:N21"/>
  <sheetViews>
    <sheetView showGridLines="0" view="pageBreakPreview" topLeftCell="A2" zoomScale="120" zoomScaleNormal="100" zoomScaleSheetLayoutView="120" workbookViewId="0">
      <selection activeCell="I37" sqref="I36:I37"/>
    </sheetView>
  </sheetViews>
  <sheetFormatPr defaultRowHeight="12.75"/>
  <cols>
    <col min="1" max="1" width="4.625" style="2" customWidth="1"/>
    <col min="2" max="2" width="1.625" style="2" customWidth="1"/>
    <col min="3" max="3" width="2.125" style="2" customWidth="1"/>
    <col min="4" max="4" width="12.25" style="2" bestFit="1" customWidth="1"/>
    <col min="5" max="5" width="1.625" style="2" customWidth="1"/>
    <col min="6" max="6" width="11.625" style="2" customWidth="1"/>
    <col min="7" max="7" width="9.625" style="2" customWidth="1"/>
    <col min="8" max="9" width="8.125" style="2" customWidth="1"/>
    <col min="10" max="10" width="9.625" style="2" customWidth="1"/>
    <col min="11" max="11" width="9.375" style="2" customWidth="1"/>
    <col min="12" max="12" width="9.125" style="2" customWidth="1"/>
    <col min="13" max="13" width="3" style="2" customWidth="1"/>
    <col min="14" max="14" width="6.375" style="2" customWidth="1"/>
    <col min="15" max="16384" width="9" style="2"/>
  </cols>
  <sheetData>
    <row r="1" spans="2:14" ht="13.5" customHeight="1"/>
    <row r="2" spans="2:14" ht="18" customHeight="1">
      <c r="F2" s="133" t="s">
        <v>551</v>
      </c>
      <c r="G2" s="266" t="s">
        <v>487</v>
      </c>
      <c r="H2" s="282"/>
      <c r="I2" s="282"/>
      <c r="J2" s="282"/>
    </row>
    <row r="3" spans="2:14" ht="13.5" thickBot="1">
      <c r="G3" s="206"/>
      <c r="H3" s="206"/>
      <c r="I3" s="206"/>
      <c r="J3" s="206"/>
      <c r="K3" s="206"/>
      <c r="L3" s="197" t="s">
        <v>592</v>
      </c>
    </row>
    <row r="4" spans="2:14" ht="15.95" customHeight="1">
      <c r="B4" s="9"/>
      <c r="C4" s="272" t="s">
        <v>494</v>
      </c>
      <c r="D4" s="272"/>
      <c r="E4" s="283"/>
      <c r="F4" s="134" t="s">
        <v>485</v>
      </c>
      <c r="G4" s="286" t="s">
        <v>492</v>
      </c>
      <c r="H4" s="288"/>
      <c r="I4" s="289"/>
      <c r="J4" s="286" t="s">
        <v>493</v>
      </c>
      <c r="K4" s="287"/>
      <c r="L4" s="287"/>
      <c r="M4" s="135"/>
      <c r="N4" s="136"/>
    </row>
    <row r="5" spans="2:14" ht="14.1" customHeight="1">
      <c r="B5" s="1"/>
      <c r="C5" s="284"/>
      <c r="D5" s="273"/>
      <c r="E5" s="285"/>
      <c r="F5" s="55" t="s">
        <v>488</v>
      </c>
      <c r="G5" s="49" t="s">
        <v>8</v>
      </c>
      <c r="H5" s="50" t="s">
        <v>6</v>
      </c>
      <c r="I5" s="51" t="s">
        <v>7</v>
      </c>
      <c r="J5" s="49" t="s">
        <v>8</v>
      </c>
      <c r="K5" s="50" t="s">
        <v>6</v>
      </c>
      <c r="L5" s="215" t="s">
        <v>7</v>
      </c>
      <c r="M5" s="213"/>
      <c r="N5" s="137"/>
    </row>
    <row r="6" spans="2:14" ht="15.75" customHeight="1">
      <c r="B6" s="138"/>
      <c r="C6" s="138" t="s">
        <v>495</v>
      </c>
      <c r="D6" s="1"/>
      <c r="E6" s="4"/>
      <c r="F6" s="184">
        <f>G6-J6</f>
        <v>-11496</v>
      </c>
      <c r="G6" s="53">
        <f>SUM(H6:I6)</f>
        <v>8010</v>
      </c>
      <c r="H6" s="301">
        <v>4121</v>
      </c>
      <c r="I6" s="301">
        <v>3889</v>
      </c>
      <c r="J6" s="84">
        <f>SUM(K6:L6)</f>
        <v>19506</v>
      </c>
      <c r="K6" s="296">
        <v>9423</v>
      </c>
      <c r="L6" s="296">
        <v>10083</v>
      </c>
      <c r="N6" s="95"/>
    </row>
    <row r="7" spans="2:14" s="141" customFormat="1" ht="15" customHeight="1">
      <c r="B7" s="139"/>
      <c r="C7" s="139" t="s">
        <v>486</v>
      </c>
      <c r="D7" s="139"/>
      <c r="E7" s="140"/>
      <c r="F7" s="185">
        <f>G7-J7</f>
        <v>-10627</v>
      </c>
      <c r="G7" s="186">
        <f>SUM(G8:G20)</f>
        <v>7786</v>
      </c>
      <c r="H7" s="186">
        <v>4003</v>
      </c>
      <c r="I7" s="186">
        <v>3783</v>
      </c>
      <c r="J7" s="84">
        <f>SUM(K7:L7)</f>
        <v>18413</v>
      </c>
      <c r="K7" s="296">
        <v>8903</v>
      </c>
      <c r="L7" s="296">
        <v>9510</v>
      </c>
      <c r="N7" s="142"/>
    </row>
    <row r="8" spans="2:14">
      <c r="B8" s="1"/>
      <c r="C8" s="1"/>
      <c r="D8" s="208" t="s">
        <v>496</v>
      </c>
      <c r="E8" s="143"/>
      <c r="F8" s="96">
        <f t="shared" ref="F8:F19" si="0">G8-J8</f>
        <v>-643</v>
      </c>
      <c r="G8" s="53">
        <f>SUM(H8:I8)</f>
        <v>810</v>
      </c>
      <c r="H8" s="301">
        <v>430</v>
      </c>
      <c r="I8" s="297">
        <v>380</v>
      </c>
      <c r="J8" s="84">
        <f>SUM(K8:L8)</f>
        <v>1453</v>
      </c>
      <c r="K8" s="296">
        <v>728</v>
      </c>
      <c r="L8" s="296">
        <v>725</v>
      </c>
      <c r="N8" s="95"/>
    </row>
    <row r="9" spans="2:14">
      <c r="B9" s="1"/>
      <c r="C9" s="1"/>
      <c r="D9" s="210" t="s">
        <v>497</v>
      </c>
      <c r="E9" s="4"/>
      <c r="F9" s="96">
        <f t="shared" si="0"/>
        <v>-2344</v>
      </c>
      <c r="G9" s="53">
        <f>SUM(H9:I9)</f>
        <v>1458</v>
      </c>
      <c r="H9" s="296">
        <v>757</v>
      </c>
      <c r="I9" s="296">
        <v>701</v>
      </c>
      <c r="J9" s="84">
        <f t="shared" ref="J9:J20" si="1">SUM(K9:L9)</f>
        <v>3802</v>
      </c>
      <c r="K9" s="296">
        <v>1836</v>
      </c>
      <c r="L9" s="296">
        <v>1966</v>
      </c>
      <c r="N9" s="95"/>
    </row>
    <row r="10" spans="2:14">
      <c r="B10" s="1"/>
      <c r="C10" s="1"/>
      <c r="D10" s="210" t="s">
        <v>0</v>
      </c>
      <c r="E10" s="4"/>
      <c r="F10" s="96">
        <f t="shared" si="0"/>
        <v>-1135</v>
      </c>
      <c r="G10" s="53">
        <f t="shared" ref="G10:G19" si="2">SUM(H10:I10)</f>
        <v>1065</v>
      </c>
      <c r="H10" s="296">
        <v>525</v>
      </c>
      <c r="I10" s="296">
        <v>540</v>
      </c>
      <c r="J10" s="84">
        <f t="shared" si="1"/>
        <v>2200</v>
      </c>
      <c r="K10" s="296">
        <v>1007</v>
      </c>
      <c r="L10" s="296">
        <v>1193</v>
      </c>
      <c r="N10" s="95"/>
    </row>
    <row r="11" spans="2:14">
      <c r="B11" s="1"/>
      <c r="C11" s="1"/>
      <c r="D11" s="210" t="s">
        <v>498</v>
      </c>
      <c r="E11" s="4"/>
      <c r="F11" s="96">
        <f t="shared" si="0"/>
        <v>-1093</v>
      </c>
      <c r="G11" s="53">
        <f t="shared" si="2"/>
        <v>1225</v>
      </c>
      <c r="H11" s="296">
        <v>641</v>
      </c>
      <c r="I11" s="296">
        <v>584</v>
      </c>
      <c r="J11" s="84">
        <f t="shared" si="1"/>
        <v>2318</v>
      </c>
      <c r="K11" s="296">
        <v>1119</v>
      </c>
      <c r="L11" s="296">
        <v>1199</v>
      </c>
      <c r="N11" s="95"/>
    </row>
    <row r="12" spans="2:14">
      <c r="B12" s="1"/>
      <c r="C12" s="1"/>
      <c r="D12" s="210" t="s">
        <v>1</v>
      </c>
      <c r="E12" s="4"/>
      <c r="F12" s="96">
        <f t="shared" si="0"/>
        <v>-730</v>
      </c>
      <c r="G12" s="53">
        <f t="shared" si="2"/>
        <v>167</v>
      </c>
      <c r="H12" s="296">
        <v>83</v>
      </c>
      <c r="I12" s="296">
        <v>84</v>
      </c>
      <c r="J12" s="84">
        <f t="shared" si="1"/>
        <v>897</v>
      </c>
      <c r="K12" s="296">
        <v>433</v>
      </c>
      <c r="L12" s="296">
        <v>464</v>
      </c>
      <c r="N12" s="95"/>
    </row>
    <row r="13" spans="2:14">
      <c r="B13" s="1"/>
      <c r="C13" s="1"/>
      <c r="D13" s="210" t="s">
        <v>2</v>
      </c>
      <c r="E13" s="4"/>
      <c r="F13" s="96">
        <f t="shared" si="0"/>
        <v>-141</v>
      </c>
      <c r="G13" s="53">
        <f t="shared" si="2"/>
        <v>488</v>
      </c>
      <c r="H13" s="296">
        <v>258</v>
      </c>
      <c r="I13" s="296">
        <v>230</v>
      </c>
      <c r="J13" s="84">
        <f t="shared" si="1"/>
        <v>629</v>
      </c>
      <c r="K13" s="296">
        <v>327</v>
      </c>
      <c r="L13" s="296">
        <v>302</v>
      </c>
      <c r="N13" s="95"/>
    </row>
    <row r="14" spans="2:14">
      <c r="B14" s="1"/>
      <c r="C14" s="1"/>
      <c r="D14" s="210" t="s">
        <v>499</v>
      </c>
      <c r="E14" s="4"/>
      <c r="F14" s="96">
        <f t="shared" si="0"/>
        <v>-1235</v>
      </c>
      <c r="G14" s="53">
        <f>SUM(H14:I14)</f>
        <v>804</v>
      </c>
      <c r="H14" s="296">
        <v>416</v>
      </c>
      <c r="I14" s="296">
        <v>388</v>
      </c>
      <c r="J14" s="84">
        <f t="shared" si="1"/>
        <v>2039</v>
      </c>
      <c r="K14" s="296">
        <v>968</v>
      </c>
      <c r="L14" s="296">
        <v>1071</v>
      </c>
      <c r="N14" s="95"/>
    </row>
    <row r="15" spans="2:14">
      <c r="B15" s="1"/>
      <c r="C15" s="1"/>
      <c r="D15" s="210" t="s">
        <v>500</v>
      </c>
      <c r="E15" s="4"/>
      <c r="F15" s="96">
        <f t="shared" si="0"/>
        <v>-445</v>
      </c>
      <c r="G15" s="53">
        <f t="shared" si="2"/>
        <v>267</v>
      </c>
      <c r="H15" s="296">
        <v>132</v>
      </c>
      <c r="I15" s="296">
        <v>135</v>
      </c>
      <c r="J15" s="84">
        <f t="shared" si="1"/>
        <v>712</v>
      </c>
      <c r="K15" s="296">
        <v>342</v>
      </c>
      <c r="L15" s="296">
        <v>370</v>
      </c>
      <c r="N15" s="95"/>
    </row>
    <row r="16" spans="2:14">
      <c r="B16" s="1"/>
      <c r="C16" s="1"/>
      <c r="D16" s="210" t="s">
        <v>501</v>
      </c>
      <c r="E16" s="4"/>
      <c r="F16" s="96">
        <f t="shared" si="0"/>
        <v>-478</v>
      </c>
      <c r="G16" s="53">
        <f t="shared" si="2"/>
        <v>106</v>
      </c>
      <c r="H16" s="296">
        <v>42</v>
      </c>
      <c r="I16" s="296">
        <v>64</v>
      </c>
      <c r="J16" s="84">
        <f t="shared" si="1"/>
        <v>584</v>
      </c>
      <c r="K16" s="296">
        <v>284</v>
      </c>
      <c r="L16" s="296">
        <v>300</v>
      </c>
      <c r="N16" s="95"/>
    </row>
    <row r="17" spans="2:14">
      <c r="B17" s="1"/>
      <c r="C17" s="1"/>
      <c r="D17" s="210" t="s">
        <v>3</v>
      </c>
      <c r="E17" s="4"/>
      <c r="F17" s="96">
        <f t="shared" si="0"/>
        <v>-434</v>
      </c>
      <c r="G17" s="53">
        <f t="shared" si="2"/>
        <v>121</v>
      </c>
      <c r="H17" s="296">
        <v>61</v>
      </c>
      <c r="I17" s="296">
        <v>60</v>
      </c>
      <c r="J17" s="84">
        <f t="shared" si="1"/>
        <v>555</v>
      </c>
      <c r="K17" s="296">
        <v>275</v>
      </c>
      <c r="L17" s="296">
        <v>280</v>
      </c>
      <c r="N17" s="95"/>
    </row>
    <row r="18" spans="2:14">
      <c r="B18" s="1"/>
      <c r="C18" s="1"/>
      <c r="D18" s="210" t="s">
        <v>506</v>
      </c>
      <c r="E18" s="4"/>
      <c r="F18" s="96">
        <f t="shared" si="0"/>
        <v>-376</v>
      </c>
      <c r="G18" s="53">
        <f t="shared" si="2"/>
        <v>68</v>
      </c>
      <c r="H18" s="296">
        <v>39</v>
      </c>
      <c r="I18" s="296">
        <v>29</v>
      </c>
      <c r="J18" s="84">
        <f t="shared" si="1"/>
        <v>444</v>
      </c>
      <c r="K18" s="296">
        <v>204</v>
      </c>
      <c r="L18" s="296">
        <v>240</v>
      </c>
      <c r="N18" s="95"/>
    </row>
    <row r="19" spans="2:14">
      <c r="B19" s="1"/>
      <c r="C19" s="1"/>
      <c r="D19" s="210" t="s">
        <v>507</v>
      </c>
      <c r="E19" s="4"/>
      <c r="F19" s="96">
        <f t="shared" si="0"/>
        <v>-1007</v>
      </c>
      <c r="G19" s="53">
        <f t="shared" si="2"/>
        <v>885</v>
      </c>
      <c r="H19" s="296">
        <v>447</v>
      </c>
      <c r="I19" s="296">
        <v>438</v>
      </c>
      <c r="J19" s="84">
        <f t="shared" si="1"/>
        <v>1892</v>
      </c>
      <c r="K19" s="296">
        <v>954</v>
      </c>
      <c r="L19" s="296">
        <v>938</v>
      </c>
      <c r="N19" s="95"/>
    </row>
    <row r="20" spans="2:14" ht="13.5" thickBot="1">
      <c r="B20" s="206"/>
      <c r="C20" s="206"/>
      <c r="D20" s="110" t="s">
        <v>508</v>
      </c>
      <c r="E20" s="105"/>
      <c r="F20" s="187">
        <f>G20-J20</f>
        <v>-566</v>
      </c>
      <c r="G20" s="53">
        <f>SUM(H20:I20)</f>
        <v>322</v>
      </c>
      <c r="H20" s="309">
        <v>172</v>
      </c>
      <c r="I20" s="309">
        <v>150</v>
      </c>
      <c r="J20" s="188">
        <f t="shared" si="1"/>
        <v>888</v>
      </c>
      <c r="K20" s="309">
        <v>426</v>
      </c>
      <c r="L20" s="309">
        <v>462</v>
      </c>
      <c r="N20" s="95"/>
    </row>
    <row r="21" spans="2:14" ht="18" customHeight="1">
      <c r="C21" s="144" t="s">
        <v>572</v>
      </c>
      <c r="E21" s="144"/>
      <c r="G21" s="145"/>
      <c r="H21" s="144"/>
    </row>
  </sheetData>
  <mergeCells count="4">
    <mergeCell ref="G2:J2"/>
    <mergeCell ref="C4:E5"/>
    <mergeCell ref="J4:L4"/>
    <mergeCell ref="G4:I4"/>
  </mergeCells>
  <phoneticPr fontId="2"/>
  <pageMargins left="2.34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P21"/>
  <sheetViews>
    <sheetView showGridLines="0" view="pageBreakPreview" zoomScale="120" zoomScaleNormal="100" zoomScaleSheetLayoutView="120" workbookViewId="0">
      <selection activeCell="J17" sqref="J17"/>
    </sheetView>
  </sheetViews>
  <sheetFormatPr defaultRowHeight="12.75"/>
  <cols>
    <col min="1" max="1" width="4.625" style="2" customWidth="1"/>
    <col min="2" max="2" width="1.125" style="2" customWidth="1"/>
    <col min="3" max="3" width="1.625" style="2" customWidth="1"/>
    <col min="4" max="4" width="12.25" style="2" bestFit="1" customWidth="1"/>
    <col min="5" max="5" width="1.125" style="2" customWidth="1"/>
    <col min="6" max="6" width="9.5" style="2" bestFit="1" customWidth="1"/>
    <col min="7" max="7" width="8.625" style="2" bestFit="1" customWidth="1"/>
    <col min="8" max="9" width="7.875" style="2" bestFit="1" customWidth="1"/>
    <col min="10" max="10" width="6.875" style="2" bestFit="1" customWidth="1"/>
    <col min="11" max="11" width="8.625" style="2" bestFit="1" customWidth="1"/>
    <col min="12" max="12" width="9.375" style="2" bestFit="1" customWidth="1"/>
    <col min="13" max="14" width="8.5" style="2" bestFit="1" customWidth="1"/>
    <col min="15" max="15" width="3" style="2" customWidth="1"/>
    <col min="16" max="16" width="6.375" style="2" customWidth="1"/>
    <col min="17" max="16384" width="9" style="2"/>
  </cols>
  <sheetData>
    <row r="1" spans="1:16" ht="13.5" customHeight="1"/>
    <row r="2" spans="1:16" ht="13.5">
      <c r="F2" s="133" t="s">
        <v>552</v>
      </c>
      <c r="G2" s="266" t="s">
        <v>490</v>
      </c>
      <c r="H2" s="266"/>
      <c r="I2" s="266"/>
      <c r="J2" s="266"/>
      <c r="K2" s="282"/>
    </row>
    <row r="3" spans="1:16" ht="13.5" thickBot="1">
      <c r="N3" s="197" t="s">
        <v>592</v>
      </c>
    </row>
    <row r="4" spans="1:16" ht="15.75" customHeight="1">
      <c r="B4" s="9"/>
      <c r="C4" s="272" t="s">
        <v>494</v>
      </c>
      <c r="D4" s="272"/>
      <c r="E4" s="283"/>
      <c r="F4" s="54" t="s">
        <v>489</v>
      </c>
      <c r="G4" s="290" t="s">
        <v>502</v>
      </c>
      <c r="H4" s="291"/>
      <c r="I4" s="291"/>
      <c r="J4" s="292"/>
      <c r="K4" s="290" t="s">
        <v>503</v>
      </c>
      <c r="L4" s="291"/>
      <c r="M4" s="291"/>
      <c r="N4" s="291"/>
      <c r="O4" s="136"/>
      <c r="P4" s="136"/>
    </row>
    <row r="5" spans="1:16" ht="13.5" customHeight="1">
      <c r="B5" s="1"/>
      <c r="C5" s="284"/>
      <c r="D5" s="273"/>
      <c r="E5" s="285"/>
      <c r="F5" s="55" t="s">
        <v>488</v>
      </c>
      <c r="G5" s="49" t="s">
        <v>8</v>
      </c>
      <c r="H5" s="56" t="s">
        <v>504</v>
      </c>
      <c r="I5" s="50" t="s">
        <v>505</v>
      </c>
      <c r="J5" s="51" t="s">
        <v>491</v>
      </c>
      <c r="K5" s="49" t="s">
        <v>8</v>
      </c>
      <c r="L5" s="56" t="s">
        <v>504</v>
      </c>
      <c r="M5" s="50" t="s">
        <v>505</v>
      </c>
      <c r="N5" s="215" t="s">
        <v>491</v>
      </c>
      <c r="O5" s="213"/>
      <c r="P5" s="137"/>
    </row>
    <row r="6" spans="1:16" ht="15.75" customHeight="1">
      <c r="B6" s="138"/>
      <c r="C6" s="138" t="s">
        <v>495</v>
      </c>
      <c r="D6" s="1"/>
      <c r="E6" s="4"/>
      <c r="F6" s="304">
        <f>G6-K6</f>
        <v>-4152</v>
      </c>
      <c r="G6" s="53">
        <f>SUM(H6:J6)</f>
        <v>41281</v>
      </c>
      <c r="H6" s="295">
        <v>23459</v>
      </c>
      <c r="I6" s="295">
        <v>17635</v>
      </c>
      <c r="J6" s="295">
        <v>187</v>
      </c>
      <c r="K6" s="53">
        <f>SUM(L6:N6)</f>
        <v>45433</v>
      </c>
      <c r="L6" s="295">
        <v>27058</v>
      </c>
      <c r="M6" s="295">
        <v>17647</v>
      </c>
      <c r="N6" s="295">
        <v>728</v>
      </c>
      <c r="P6" s="95"/>
    </row>
    <row r="7" spans="1:16" ht="15" customHeight="1">
      <c r="A7" s="141"/>
      <c r="B7" s="139"/>
      <c r="C7" s="139" t="s">
        <v>486</v>
      </c>
      <c r="D7" s="139"/>
      <c r="E7" s="140"/>
      <c r="F7" s="305">
        <f t="shared" ref="F7:F20" si="0">G7-K7</f>
        <v>-3850</v>
      </c>
      <c r="G7" s="53">
        <f>SUM(G8:G20)</f>
        <v>39664</v>
      </c>
      <c r="H7" s="295">
        <v>22726</v>
      </c>
      <c r="I7" s="295">
        <v>16753</v>
      </c>
      <c r="J7" s="295">
        <v>185</v>
      </c>
      <c r="K7" s="53">
        <f>SUM(K8:K20)</f>
        <v>43514</v>
      </c>
      <c r="L7" s="295">
        <v>26202</v>
      </c>
      <c r="M7" s="295">
        <v>16600</v>
      </c>
      <c r="N7" s="295">
        <v>712</v>
      </c>
      <c r="P7" s="95"/>
    </row>
    <row r="8" spans="1:16">
      <c r="B8" s="1"/>
      <c r="C8" s="1"/>
      <c r="D8" s="208" t="s">
        <v>496</v>
      </c>
      <c r="E8" s="143"/>
      <c r="F8" s="305">
        <f t="shared" si="0"/>
        <v>-336</v>
      </c>
      <c r="G8" s="53">
        <f>SUM(H8:J8)</f>
        <v>4748</v>
      </c>
      <c r="H8" s="295">
        <v>3136</v>
      </c>
      <c r="I8" s="295">
        <v>1597</v>
      </c>
      <c r="J8" s="295">
        <v>15</v>
      </c>
      <c r="K8" s="53">
        <f>SUM(L8:N8)</f>
        <v>5084</v>
      </c>
      <c r="L8" s="295">
        <v>3522</v>
      </c>
      <c r="M8" s="295">
        <v>1450</v>
      </c>
      <c r="N8" s="295">
        <v>112</v>
      </c>
      <c r="P8" s="95"/>
    </row>
    <row r="9" spans="1:16">
      <c r="B9" s="1"/>
      <c r="C9" s="1"/>
      <c r="D9" s="210" t="s">
        <v>497</v>
      </c>
      <c r="E9" s="4"/>
      <c r="F9" s="305">
        <f t="shared" si="0"/>
        <v>-1213</v>
      </c>
      <c r="G9" s="53">
        <f t="shared" ref="G9:G20" si="1">SUM(H9:J9)</f>
        <v>6013</v>
      </c>
      <c r="H9" s="295">
        <v>4339</v>
      </c>
      <c r="I9" s="295">
        <v>1640</v>
      </c>
      <c r="J9" s="295">
        <v>34</v>
      </c>
      <c r="K9" s="53">
        <f>SUM(L9:N9)</f>
        <v>7226</v>
      </c>
      <c r="L9" s="295">
        <v>5332</v>
      </c>
      <c r="M9" s="295">
        <v>1711</v>
      </c>
      <c r="N9" s="295">
        <v>183</v>
      </c>
      <c r="P9" s="95"/>
    </row>
    <row r="10" spans="1:16">
      <c r="B10" s="1"/>
      <c r="C10" s="1"/>
      <c r="D10" s="210" t="s">
        <v>0</v>
      </c>
      <c r="E10" s="4"/>
      <c r="F10" s="305">
        <f t="shared" si="0"/>
        <v>-205</v>
      </c>
      <c r="G10" s="53">
        <f t="shared" si="1"/>
        <v>4592</v>
      </c>
      <c r="H10" s="295">
        <v>2346</v>
      </c>
      <c r="I10" s="295">
        <v>2243</v>
      </c>
      <c r="J10" s="295">
        <v>3</v>
      </c>
      <c r="K10" s="53">
        <f t="shared" ref="K10:K20" si="2">SUM(L10:N10)</f>
        <v>4797</v>
      </c>
      <c r="L10" s="295">
        <v>2687</v>
      </c>
      <c r="M10" s="295">
        <v>2021</v>
      </c>
      <c r="N10" s="295">
        <v>89</v>
      </c>
      <c r="P10" s="95"/>
    </row>
    <row r="11" spans="1:16">
      <c r="B11" s="1"/>
      <c r="C11" s="1"/>
      <c r="D11" s="210" t="s">
        <v>498</v>
      </c>
      <c r="E11" s="4"/>
      <c r="F11" s="305">
        <f t="shared" si="0"/>
        <v>26</v>
      </c>
      <c r="G11" s="53">
        <f t="shared" si="1"/>
        <v>7274</v>
      </c>
      <c r="H11" s="295">
        <v>4070</v>
      </c>
      <c r="I11" s="295">
        <v>3193</v>
      </c>
      <c r="J11" s="295">
        <v>11</v>
      </c>
      <c r="K11" s="53">
        <f t="shared" si="2"/>
        <v>7248</v>
      </c>
      <c r="L11" s="295">
        <v>4361</v>
      </c>
      <c r="M11" s="295">
        <v>2793</v>
      </c>
      <c r="N11" s="295">
        <v>94</v>
      </c>
      <c r="P11" s="95"/>
    </row>
    <row r="12" spans="1:16">
      <c r="B12" s="1"/>
      <c r="C12" s="1"/>
      <c r="D12" s="210" t="s">
        <v>1</v>
      </c>
      <c r="E12" s="4"/>
      <c r="F12" s="305">
        <f t="shared" si="0"/>
        <v>-203</v>
      </c>
      <c r="G12" s="53">
        <f t="shared" si="1"/>
        <v>1145</v>
      </c>
      <c r="H12" s="295">
        <v>653</v>
      </c>
      <c r="I12" s="295">
        <v>489</v>
      </c>
      <c r="J12" s="295">
        <v>3</v>
      </c>
      <c r="K12" s="53">
        <f t="shared" si="2"/>
        <v>1348</v>
      </c>
      <c r="L12" s="295">
        <v>696</v>
      </c>
      <c r="M12" s="295">
        <v>640</v>
      </c>
      <c r="N12" s="295">
        <v>12</v>
      </c>
      <c r="P12" s="95"/>
    </row>
    <row r="13" spans="1:16">
      <c r="B13" s="1"/>
      <c r="C13" s="1"/>
      <c r="D13" s="210" t="s">
        <v>2</v>
      </c>
      <c r="E13" s="4"/>
      <c r="F13" s="305">
        <f t="shared" si="0"/>
        <v>77</v>
      </c>
      <c r="G13" s="53">
        <f t="shared" si="1"/>
        <v>2381</v>
      </c>
      <c r="H13" s="295">
        <v>1031</v>
      </c>
      <c r="I13" s="295">
        <v>1345</v>
      </c>
      <c r="J13" s="295">
        <v>5</v>
      </c>
      <c r="K13" s="53">
        <f t="shared" si="2"/>
        <v>2304</v>
      </c>
      <c r="L13" s="295">
        <v>1070</v>
      </c>
      <c r="M13" s="295">
        <v>1221</v>
      </c>
      <c r="N13" s="295">
        <v>13</v>
      </c>
      <c r="P13" s="95"/>
    </row>
    <row r="14" spans="1:16">
      <c r="B14" s="1"/>
      <c r="C14" s="1"/>
      <c r="D14" s="210" t="s">
        <v>499</v>
      </c>
      <c r="E14" s="4"/>
      <c r="F14" s="305">
        <f t="shared" si="0"/>
        <v>-607</v>
      </c>
      <c r="G14" s="53">
        <f t="shared" si="1"/>
        <v>3768</v>
      </c>
      <c r="H14" s="295">
        <v>2596</v>
      </c>
      <c r="I14" s="295">
        <v>1114</v>
      </c>
      <c r="J14" s="295">
        <v>58</v>
      </c>
      <c r="K14" s="53">
        <f t="shared" si="2"/>
        <v>4375</v>
      </c>
      <c r="L14" s="295">
        <v>3064</v>
      </c>
      <c r="M14" s="295">
        <v>1197</v>
      </c>
      <c r="N14" s="295">
        <v>114</v>
      </c>
      <c r="P14" s="95"/>
    </row>
    <row r="15" spans="1:16">
      <c r="B15" s="1"/>
      <c r="C15" s="1"/>
      <c r="D15" s="210" t="s">
        <v>500</v>
      </c>
      <c r="E15" s="4"/>
      <c r="F15" s="305">
        <f t="shared" si="0"/>
        <v>-116</v>
      </c>
      <c r="G15" s="53">
        <f t="shared" si="1"/>
        <v>1456</v>
      </c>
      <c r="H15" s="295">
        <v>649</v>
      </c>
      <c r="I15" s="295">
        <v>805</v>
      </c>
      <c r="J15" s="295">
        <v>2</v>
      </c>
      <c r="K15" s="53">
        <f t="shared" si="2"/>
        <v>1572</v>
      </c>
      <c r="L15" s="295">
        <v>766</v>
      </c>
      <c r="M15" s="295">
        <v>801</v>
      </c>
      <c r="N15" s="295">
        <v>5</v>
      </c>
      <c r="P15" s="95"/>
    </row>
    <row r="16" spans="1:16">
      <c r="B16" s="1"/>
      <c r="C16" s="1"/>
      <c r="D16" s="210" t="s">
        <v>501</v>
      </c>
      <c r="E16" s="4"/>
      <c r="F16" s="305">
        <f t="shared" si="0"/>
        <v>-280</v>
      </c>
      <c r="G16" s="53">
        <f t="shared" si="1"/>
        <v>744</v>
      </c>
      <c r="H16" s="295">
        <v>384</v>
      </c>
      <c r="I16" s="295">
        <v>360</v>
      </c>
      <c r="J16" s="295">
        <v>0</v>
      </c>
      <c r="K16" s="53">
        <f t="shared" si="2"/>
        <v>1024</v>
      </c>
      <c r="L16" s="295">
        <v>568</v>
      </c>
      <c r="M16" s="295">
        <v>450</v>
      </c>
      <c r="N16" s="295">
        <v>6</v>
      </c>
      <c r="P16" s="95"/>
    </row>
    <row r="17" spans="2:16">
      <c r="B17" s="1"/>
      <c r="C17" s="1"/>
      <c r="D17" s="210" t="s">
        <v>3</v>
      </c>
      <c r="E17" s="4"/>
      <c r="F17" s="305">
        <f t="shared" si="0"/>
        <v>-103</v>
      </c>
      <c r="G17" s="53">
        <f t="shared" si="1"/>
        <v>931</v>
      </c>
      <c r="H17" s="295">
        <v>352</v>
      </c>
      <c r="I17" s="295">
        <v>567</v>
      </c>
      <c r="J17" s="295">
        <v>12</v>
      </c>
      <c r="K17" s="53">
        <f t="shared" si="2"/>
        <v>1034</v>
      </c>
      <c r="L17" s="295">
        <v>412</v>
      </c>
      <c r="M17" s="295">
        <v>616</v>
      </c>
      <c r="N17" s="295">
        <v>6</v>
      </c>
      <c r="P17" s="95"/>
    </row>
    <row r="18" spans="2:16">
      <c r="B18" s="1"/>
      <c r="C18" s="1"/>
      <c r="D18" s="210" t="s">
        <v>506</v>
      </c>
      <c r="E18" s="4"/>
      <c r="F18" s="305">
        <f t="shared" si="0"/>
        <v>-244</v>
      </c>
      <c r="G18" s="53">
        <f t="shared" si="1"/>
        <v>573</v>
      </c>
      <c r="H18" s="295">
        <v>255</v>
      </c>
      <c r="I18" s="295">
        <v>312</v>
      </c>
      <c r="J18" s="295">
        <v>6</v>
      </c>
      <c r="K18" s="53">
        <f t="shared" si="2"/>
        <v>817</v>
      </c>
      <c r="L18" s="295">
        <v>317</v>
      </c>
      <c r="M18" s="295">
        <v>490</v>
      </c>
      <c r="N18" s="295">
        <v>10</v>
      </c>
      <c r="P18" s="95"/>
    </row>
    <row r="19" spans="2:16">
      <c r="B19" s="1"/>
      <c r="C19" s="1"/>
      <c r="D19" s="210" t="s">
        <v>507</v>
      </c>
      <c r="E19" s="4"/>
      <c r="F19" s="305">
        <f t="shared" si="0"/>
        <v>-503</v>
      </c>
      <c r="G19" s="53">
        <f t="shared" si="1"/>
        <v>4184</v>
      </c>
      <c r="H19" s="295">
        <v>2058</v>
      </c>
      <c r="I19" s="295">
        <v>2099</v>
      </c>
      <c r="J19" s="295">
        <v>27</v>
      </c>
      <c r="K19" s="53">
        <f t="shared" si="2"/>
        <v>4687</v>
      </c>
      <c r="L19" s="295">
        <v>2499</v>
      </c>
      <c r="M19" s="295">
        <v>2148</v>
      </c>
      <c r="N19" s="295">
        <v>40</v>
      </c>
      <c r="P19" s="95"/>
    </row>
    <row r="20" spans="2:16" ht="13.5" thickBot="1">
      <c r="B20" s="206"/>
      <c r="C20" s="206"/>
      <c r="D20" s="110" t="s">
        <v>508</v>
      </c>
      <c r="E20" s="105"/>
      <c r="F20" s="306">
        <f t="shared" si="0"/>
        <v>-143</v>
      </c>
      <c r="G20" s="53">
        <f t="shared" si="1"/>
        <v>1855</v>
      </c>
      <c r="H20" s="295">
        <v>857</v>
      </c>
      <c r="I20" s="295">
        <v>989</v>
      </c>
      <c r="J20" s="307">
        <v>9</v>
      </c>
      <c r="K20" s="308">
        <f t="shared" si="2"/>
        <v>1998</v>
      </c>
      <c r="L20" s="307">
        <v>908</v>
      </c>
      <c r="M20" s="307">
        <v>1062</v>
      </c>
      <c r="N20" s="307">
        <v>28</v>
      </c>
      <c r="P20" s="95"/>
    </row>
    <row r="21" spans="2:16" ht="18" customHeight="1">
      <c r="C21" s="144" t="s">
        <v>468</v>
      </c>
      <c r="E21" s="144"/>
      <c r="F21" s="144"/>
      <c r="G21" s="145"/>
      <c r="H21" s="145"/>
      <c r="I21" s="145"/>
    </row>
  </sheetData>
  <mergeCells count="4">
    <mergeCell ref="C4:E5"/>
    <mergeCell ref="G2:K2"/>
    <mergeCell ref="K4:N4"/>
    <mergeCell ref="G4:J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M71"/>
  <sheetViews>
    <sheetView showGridLines="0" view="pageBreakPreview" zoomScale="85" zoomScaleNormal="100" zoomScaleSheetLayoutView="85" workbookViewId="0">
      <selection activeCell="K22" sqref="K22"/>
    </sheetView>
  </sheetViews>
  <sheetFormatPr defaultRowHeight="13.5"/>
  <cols>
    <col min="1" max="1" width="5" style="30" customWidth="1"/>
    <col min="2" max="2" width="2" style="30" customWidth="1"/>
    <col min="3" max="3" width="13.375" style="30" customWidth="1"/>
    <col min="4" max="4" width="1.875" style="30" customWidth="1"/>
    <col min="5" max="9" width="9.375" style="30" bestFit="1" customWidth="1"/>
    <col min="10" max="10" width="9.5" style="30" bestFit="1" customWidth="1"/>
    <col min="11" max="11" width="9.5" style="30" customWidth="1"/>
    <col min="12" max="12" width="1.75" style="30" customWidth="1"/>
    <col min="13" max="16384" width="9" style="30"/>
  </cols>
  <sheetData>
    <row r="1" spans="1:13">
      <c r="A1" s="2"/>
      <c r="B1" s="2"/>
      <c r="C1" s="146"/>
      <c r="D1" s="146"/>
      <c r="E1" s="2"/>
      <c r="F1" s="2"/>
      <c r="G1" s="2"/>
      <c r="H1" s="2"/>
      <c r="I1" s="2"/>
      <c r="J1" s="2"/>
      <c r="K1" s="2"/>
      <c r="L1" s="2"/>
      <c r="M1" s="2"/>
    </row>
    <row r="2" spans="1:13" ht="13.5" customHeight="1">
      <c r="A2" s="2"/>
      <c r="B2" s="2"/>
      <c r="C2" s="147"/>
      <c r="D2" s="146"/>
      <c r="E2" s="148" t="s">
        <v>587</v>
      </c>
      <c r="F2" s="266" t="s">
        <v>541</v>
      </c>
      <c r="G2" s="266"/>
      <c r="H2" s="266"/>
      <c r="I2" s="266"/>
      <c r="J2" s="2"/>
      <c r="K2" s="2"/>
      <c r="L2" s="2"/>
      <c r="M2" s="2"/>
    </row>
    <row r="3" spans="1:13" ht="14.25" thickBot="1">
      <c r="A3" s="2"/>
      <c r="B3" s="2"/>
      <c r="C3" s="146"/>
      <c r="D3" s="146"/>
      <c r="E3" s="2"/>
      <c r="F3" s="2"/>
      <c r="G3" s="2"/>
      <c r="H3" s="2"/>
      <c r="I3" s="293" t="s">
        <v>27</v>
      </c>
      <c r="J3" s="293"/>
      <c r="K3" s="293"/>
      <c r="L3" s="293"/>
      <c r="M3" s="2"/>
    </row>
    <row r="4" spans="1:13" ht="30" customHeight="1">
      <c r="A4" s="2"/>
      <c r="B4" s="271" t="s">
        <v>444</v>
      </c>
      <c r="C4" s="294"/>
      <c r="D4" s="294"/>
      <c r="E4" s="217" t="s">
        <v>542</v>
      </c>
      <c r="F4" s="217" t="s">
        <v>549</v>
      </c>
      <c r="G4" s="209" t="s">
        <v>556</v>
      </c>
      <c r="H4" s="209" t="s">
        <v>561</v>
      </c>
      <c r="I4" s="209" t="s">
        <v>569</v>
      </c>
      <c r="J4" s="209" t="s">
        <v>575</v>
      </c>
      <c r="K4" s="298" t="s">
        <v>588</v>
      </c>
      <c r="L4" s="93"/>
      <c r="M4" s="2"/>
    </row>
    <row r="5" spans="1:13" s="152" customFormat="1" ht="20.100000000000001" customHeight="1">
      <c r="A5" s="109"/>
      <c r="B5" s="112" t="s">
        <v>512</v>
      </c>
      <c r="C5" s="149"/>
      <c r="D5" s="150" t="s">
        <v>513</v>
      </c>
      <c r="E5" s="78">
        <v>937</v>
      </c>
      <c r="F5" s="78">
        <v>1054</v>
      </c>
      <c r="G5" s="78">
        <v>1308</v>
      </c>
      <c r="H5" s="78">
        <v>1513</v>
      </c>
      <c r="I5" s="78">
        <v>1322</v>
      </c>
      <c r="J5" s="78">
        <v>1158</v>
      </c>
      <c r="K5" s="299">
        <v>1216</v>
      </c>
      <c r="L5" s="151"/>
      <c r="M5" s="109"/>
    </row>
    <row r="6" spans="1:13" ht="9.9499999999999993" customHeight="1">
      <c r="A6" s="2"/>
      <c r="B6" s="1"/>
      <c r="C6" s="210"/>
      <c r="D6" s="8"/>
      <c r="E6" s="73"/>
      <c r="F6" s="73"/>
      <c r="G6" s="73"/>
      <c r="H6" s="74"/>
      <c r="I6" s="73"/>
      <c r="J6" s="74"/>
      <c r="K6" s="73"/>
      <c r="L6" s="153"/>
      <c r="M6" s="2"/>
    </row>
    <row r="7" spans="1:13" ht="14.1" customHeight="1">
      <c r="A7" s="2"/>
      <c r="B7" s="1"/>
      <c r="C7" s="210" t="s">
        <v>445</v>
      </c>
      <c r="D7" s="8"/>
      <c r="E7" s="74">
        <v>168</v>
      </c>
      <c r="F7" s="74">
        <v>168</v>
      </c>
      <c r="G7" s="74">
        <v>169</v>
      </c>
      <c r="H7" s="74">
        <v>167</v>
      </c>
      <c r="I7" s="74">
        <v>147</v>
      </c>
      <c r="J7" s="74">
        <v>132</v>
      </c>
      <c r="K7" s="73">
        <v>129</v>
      </c>
      <c r="L7" s="153"/>
      <c r="M7" s="2"/>
    </row>
    <row r="8" spans="1:13" ht="9.9499999999999993" customHeight="1">
      <c r="A8" s="2"/>
      <c r="B8" s="1"/>
      <c r="C8" s="210"/>
      <c r="D8" s="8"/>
      <c r="E8" s="74"/>
      <c r="F8" s="74"/>
      <c r="G8" s="74"/>
      <c r="H8" s="74"/>
      <c r="I8" s="74"/>
      <c r="J8" s="74"/>
      <c r="K8" s="73"/>
      <c r="L8" s="153"/>
      <c r="M8" s="2"/>
    </row>
    <row r="9" spans="1:13" ht="14.1" customHeight="1">
      <c r="A9" s="2"/>
      <c r="B9" s="1"/>
      <c r="C9" s="210" t="s">
        <v>447</v>
      </c>
      <c r="D9" s="8"/>
      <c r="E9" s="74">
        <v>355</v>
      </c>
      <c r="F9" s="74">
        <v>326</v>
      </c>
      <c r="G9" s="74">
        <v>347</v>
      </c>
      <c r="H9" s="74">
        <v>321</v>
      </c>
      <c r="I9" s="74">
        <v>265</v>
      </c>
      <c r="J9" s="74">
        <v>200</v>
      </c>
      <c r="K9" s="73">
        <v>182</v>
      </c>
      <c r="L9" s="153"/>
      <c r="M9" s="2"/>
    </row>
    <row r="10" spans="1:13" ht="9.9499999999999993" customHeight="1">
      <c r="A10" s="2"/>
      <c r="B10" s="1"/>
      <c r="C10" s="210"/>
      <c r="D10" s="8"/>
      <c r="E10" s="74"/>
      <c r="F10" s="74"/>
      <c r="G10" s="74"/>
      <c r="H10" s="74"/>
      <c r="I10" s="74"/>
      <c r="J10" s="74"/>
      <c r="K10" s="73"/>
      <c r="L10" s="153"/>
      <c r="M10" s="2"/>
    </row>
    <row r="11" spans="1:13" ht="14.1" customHeight="1">
      <c r="A11" s="2"/>
      <c r="B11" s="1"/>
      <c r="C11" s="210" t="s">
        <v>446</v>
      </c>
      <c r="D11" s="8"/>
      <c r="E11" s="74">
        <v>34</v>
      </c>
      <c r="F11" s="74">
        <v>30</v>
      </c>
      <c r="G11" s="74">
        <v>32</v>
      </c>
      <c r="H11" s="74">
        <v>33</v>
      </c>
      <c r="I11" s="74">
        <v>32</v>
      </c>
      <c r="J11" s="74">
        <v>32</v>
      </c>
      <c r="K11" s="73">
        <v>31</v>
      </c>
      <c r="L11" s="153"/>
      <c r="M11" s="2"/>
    </row>
    <row r="12" spans="1:13" ht="9.9499999999999993" customHeight="1">
      <c r="A12" s="2"/>
      <c r="B12" s="1"/>
      <c r="C12" s="2"/>
      <c r="D12" s="4"/>
      <c r="E12" s="74"/>
      <c r="F12" s="74"/>
      <c r="G12" s="74"/>
      <c r="H12" s="74"/>
      <c r="I12" s="74"/>
      <c r="J12" s="74"/>
      <c r="K12" s="73"/>
      <c r="L12" s="153"/>
      <c r="M12" s="2"/>
    </row>
    <row r="13" spans="1:13">
      <c r="A13" s="2"/>
      <c r="B13" s="1"/>
      <c r="C13" s="210" t="s">
        <v>546</v>
      </c>
      <c r="D13" s="8"/>
      <c r="E13" s="74">
        <v>93</v>
      </c>
      <c r="F13" s="74">
        <v>107</v>
      </c>
      <c r="G13" s="74">
        <v>103</v>
      </c>
      <c r="H13" s="74">
        <v>118</v>
      </c>
      <c r="I13" s="74">
        <v>124</v>
      </c>
      <c r="J13" s="74">
        <v>125</v>
      </c>
      <c r="K13" s="73">
        <v>125</v>
      </c>
      <c r="L13" s="153"/>
      <c r="M13" s="2"/>
    </row>
    <row r="14" spans="1:13">
      <c r="A14" s="2"/>
      <c r="B14" s="1"/>
      <c r="C14" s="210" t="s">
        <v>514</v>
      </c>
      <c r="D14" s="8"/>
      <c r="E14" s="24">
        <v>167</v>
      </c>
      <c r="F14" s="24">
        <v>278</v>
      </c>
      <c r="G14" s="24">
        <v>443</v>
      </c>
      <c r="H14" s="24">
        <v>533</v>
      </c>
      <c r="I14" s="24">
        <v>467</v>
      </c>
      <c r="J14" s="24">
        <v>423</v>
      </c>
      <c r="K14" s="297">
        <v>429</v>
      </c>
      <c r="L14" s="153"/>
      <c r="M14" s="2"/>
    </row>
    <row r="15" spans="1:13">
      <c r="A15" s="2"/>
      <c r="B15" s="1"/>
      <c r="C15" s="210" t="s">
        <v>450</v>
      </c>
      <c r="D15" s="8"/>
      <c r="E15" s="74">
        <v>8</v>
      </c>
      <c r="F15" s="74">
        <v>4</v>
      </c>
      <c r="G15" s="74">
        <v>5</v>
      </c>
      <c r="H15" s="74">
        <v>32</v>
      </c>
      <c r="I15" s="74">
        <v>27</v>
      </c>
      <c r="J15" s="74">
        <v>7</v>
      </c>
      <c r="K15" s="73">
        <v>21</v>
      </c>
      <c r="L15" s="153"/>
      <c r="M15" s="2"/>
    </row>
    <row r="16" spans="1:13">
      <c r="A16" s="2"/>
      <c r="B16" s="1"/>
      <c r="C16" s="210" t="s">
        <v>449</v>
      </c>
      <c r="D16" s="8"/>
      <c r="E16" s="75">
        <v>38</v>
      </c>
      <c r="F16" s="75">
        <v>46</v>
      </c>
      <c r="G16" s="75">
        <v>59</v>
      </c>
      <c r="H16" s="75">
        <v>81</v>
      </c>
      <c r="I16" s="75">
        <v>83</v>
      </c>
      <c r="J16" s="75">
        <v>69</v>
      </c>
      <c r="K16" s="300">
        <v>102</v>
      </c>
      <c r="L16" s="153"/>
      <c r="M16" s="2"/>
    </row>
    <row r="17" spans="1:13">
      <c r="A17" s="2"/>
      <c r="B17" s="1"/>
      <c r="C17" s="198" t="s">
        <v>515</v>
      </c>
      <c r="D17" s="8"/>
      <c r="E17" s="52">
        <v>9</v>
      </c>
      <c r="F17" s="52">
        <v>16</v>
      </c>
      <c r="G17" s="52">
        <v>9</v>
      </c>
      <c r="H17" s="52">
        <v>15</v>
      </c>
      <c r="I17" s="52">
        <v>17</v>
      </c>
      <c r="J17" s="52">
        <v>20</v>
      </c>
      <c r="K17" s="301">
        <v>28</v>
      </c>
      <c r="L17" s="153"/>
      <c r="M17" s="2"/>
    </row>
    <row r="18" spans="1:13">
      <c r="A18" s="2"/>
      <c r="B18" s="1"/>
      <c r="C18" s="210" t="s">
        <v>448</v>
      </c>
      <c r="D18" s="8"/>
      <c r="E18" s="52">
        <v>0</v>
      </c>
      <c r="F18" s="52">
        <v>0</v>
      </c>
      <c r="G18" s="52" t="s">
        <v>4</v>
      </c>
      <c r="H18" s="52">
        <v>0</v>
      </c>
      <c r="I18" s="52">
        <v>0</v>
      </c>
      <c r="J18" s="52">
        <v>0</v>
      </c>
      <c r="K18" s="301">
        <v>0</v>
      </c>
      <c r="L18" s="153"/>
      <c r="M18" s="2"/>
    </row>
    <row r="19" spans="1:13">
      <c r="A19" s="2"/>
      <c r="B19" s="1"/>
      <c r="C19" s="154" t="s">
        <v>451</v>
      </c>
      <c r="D19" s="8"/>
      <c r="E19" s="52">
        <v>0</v>
      </c>
      <c r="F19" s="52">
        <v>0</v>
      </c>
      <c r="G19" s="52" t="s">
        <v>4</v>
      </c>
      <c r="H19" s="52">
        <v>2</v>
      </c>
      <c r="I19" s="52">
        <v>0</v>
      </c>
      <c r="J19" s="52">
        <v>2</v>
      </c>
      <c r="K19" s="301">
        <v>1</v>
      </c>
      <c r="L19" s="153"/>
      <c r="M19" s="2"/>
    </row>
    <row r="20" spans="1:13">
      <c r="A20" s="2"/>
      <c r="B20" s="1"/>
      <c r="C20" s="210" t="s">
        <v>516</v>
      </c>
      <c r="D20" s="8"/>
      <c r="E20" s="52">
        <v>0</v>
      </c>
      <c r="F20" s="52">
        <v>0</v>
      </c>
      <c r="G20" s="52" t="s">
        <v>4</v>
      </c>
      <c r="H20" s="52">
        <v>0</v>
      </c>
      <c r="I20" s="52">
        <v>0</v>
      </c>
      <c r="J20" s="52">
        <v>1</v>
      </c>
      <c r="K20" s="301">
        <v>1</v>
      </c>
      <c r="L20" s="153"/>
      <c r="M20" s="2"/>
    </row>
    <row r="21" spans="1:13">
      <c r="A21" s="2"/>
      <c r="B21" s="1"/>
      <c r="C21" s="210" t="s">
        <v>510</v>
      </c>
      <c r="D21" s="8"/>
      <c r="E21" s="52">
        <v>2</v>
      </c>
      <c r="F21" s="52">
        <v>2</v>
      </c>
      <c r="G21" s="52">
        <v>4</v>
      </c>
      <c r="H21" s="52">
        <v>2</v>
      </c>
      <c r="I21" s="52">
        <v>3</v>
      </c>
      <c r="J21" s="52">
        <v>3</v>
      </c>
      <c r="K21" s="301">
        <v>2</v>
      </c>
      <c r="L21" s="153"/>
      <c r="M21" s="2"/>
    </row>
    <row r="22" spans="1:13">
      <c r="A22" s="2"/>
      <c r="B22" s="1"/>
      <c r="C22" s="210" t="s">
        <v>517</v>
      </c>
      <c r="D22" s="8"/>
      <c r="E22" s="52">
        <v>5</v>
      </c>
      <c r="F22" s="52">
        <v>5</v>
      </c>
      <c r="G22" s="52">
        <v>5</v>
      </c>
      <c r="H22" s="52">
        <v>6</v>
      </c>
      <c r="I22" s="52">
        <v>7</v>
      </c>
      <c r="J22" s="52">
        <v>8</v>
      </c>
      <c r="K22" s="301">
        <v>6</v>
      </c>
      <c r="L22" s="153"/>
      <c r="M22" s="2"/>
    </row>
    <row r="23" spans="1:13">
      <c r="A23" s="2"/>
      <c r="B23" s="1"/>
      <c r="C23" s="210" t="s">
        <v>518</v>
      </c>
      <c r="D23" s="8"/>
      <c r="E23" s="52">
        <v>0</v>
      </c>
      <c r="F23" s="52">
        <v>0</v>
      </c>
      <c r="G23" s="52" t="s">
        <v>4</v>
      </c>
      <c r="H23" s="52">
        <v>0</v>
      </c>
      <c r="I23" s="52">
        <v>0</v>
      </c>
      <c r="J23" s="52">
        <v>0</v>
      </c>
      <c r="K23" s="301">
        <v>0</v>
      </c>
      <c r="L23" s="153"/>
      <c r="M23" s="2"/>
    </row>
    <row r="24" spans="1:13">
      <c r="A24" s="2"/>
      <c r="B24" s="1"/>
      <c r="C24" s="210" t="s">
        <v>519</v>
      </c>
      <c r="D24" s="8"/>
      <c r="E24" s="52">
        <v>6</v>
      </c>
      <c r="F24" s="52">
        <v>9</v>
      </c>
      <c r="G24" s="52">
        <v>13</v>
      </c>
      <c r="H24" s="52">
        <v>26</v>
      </c>
      <c r="I24" s="52">
        <v>33</v>
      </c>
      <c r="J24" s="52">
        <v>35</v>
      </c>
      <c r="K24" s="301">
        <v>57</v>
      </c>
      <c r="L24" s="153"/>
      <c r="M24" s="2"/>
    </row>
    <row r="25" spans="1:13" ht="9.9499999999999993" customHeight="1">
      <c r="A25" s="2"/>
      <c r="B25" s="1"/>
      <c r="C25" s="210"/>
      <c r="D25" s="8"/>
      <c r="E25" s="74"/>
      <c r="F25" s="74"/>
      <c r="G25" s="74"/>
      <c r="H25" s="74">
        <v>0</v>
      </c>
      <c r="I25" s="74"/>
      <c r="J25" s="74"/>
      <c r="K25" s="73"/>
      <c r="L25" s="153"/>
      <c r="M25" s="2"/>
    </row>
    <row r="26" spans="1:13">
      <c r="A26" s="2"/>
      <c r="B26" s="1"/>
      <c r="C26" s="210" t="s">
        <v>455</v>
      </c>
      <c r="D26" s="8"/>
      <c r="E26" s="74">
        <v>16</v>
      </c>
      <c r="F26" s="74">
        <v>18</v>
      </c>
      <c r="G26" s="74">
        <v>25</v>
      </c>
      <c r="H26" s="74">
        <v>33</v>
      </c>
      <c r="I26" s="74">
        <v>34</v>
      </c>
      <c r="J26" s="74">
        <v>29</v>
      </c>
      <c r="K26" s="73">
        <v>36</v>
      </c>
      <c r="L26" s="153"/>
      <c r="M26" s="2"/>
    </row>
    <row r="27" spans="1:13">
      <c r="A27" s="2"/>
      <c r="B27" s="1"/>
      <c r="C27" s="210" t="s">
        <v>452</v>
      </c>
      <c r="D27" s="8"/>
      <c r="E27" s="74">
        <v>13</v>
      </c>
      <c r="F27" s="74">
        <v>20</v>
      </c>
      <c r="G27" s="74">
        <v>17</v>
      </c>
      <c r="H27" s="74">
        <v>21</v>
      </c>
      <c r="I27" s="74">
        <v>20</v>
      </c>
      <c r="J27" s="74">
        <v>17</v>
      </c>
      <c r="K27" s="73">
        <v>17</v>
      </c>
      <c r="L27" s="153"/>
      <c r="M27" s="2"/>
    </row>
    <row r="28" spans="1:13">
      <c r="A28" s="2"/>
      <c r="B28" s="1"/>
      <c r="C28" s="210" t="s">
        <v>453</v>
      </c>
      <c r="D28" s="8"/>
      <c r="E28" s="74">
        <v>2</v>
      </c>
      <c r="F28" s="74">
        <v>1</v>
      </c>
      <c r="G28" s="74">
        <v>1</v>
      </c>
      <c r="H28" s="74">
        <v>5</v>
      </c>
      <c r="I28" s="74">
        <v>3</v>
      </c>
      <c r="J28" s="74">
        <v>3</v>
      </c>
      <c r="K28" s="73">
        <v>1</v>
      </c>
      <c r="L28" s="153"/>
      <c r="M28" s="2"/>
    </row>
    <row r="29" spans="1:13">
      <c r="A29" s="2"/>
      <c r="B29" s="1"/>
      <c r="C29" s="210" t="s">
        <v>454</v>
      </c>
      <c r="D29" s="8"/>
      <c r="E29" s="52">
        <v>1</v>
      </c>
      <c r="F29" s="52">
        <v>2</v>
      </c>
      <c r="G29" s="52">
        <v>22</v>
      </c>
      <c r="H29" s="52">
        <v>1</v>
      </c>
      <c r="I29" s="52">
        <v>13</v>
      </c>
      <c r="J29" s="52">
        <v>1</v>
      </c>
      <c r="K29" s="301">
        <v>1</v>
      </c>
      <c r="L29" s="153"/>
      <c r="M29" s="2"/>
    </row>
    <row r="30" spans="1:13">
      <c r="A30" s="2"/>
      <c r="B30" s="1"/>
      <c r="C30" s="210" t="s">
        <v>456</v>
      </c>
      <c r="D30" s="8"/>
      <c r="E30" s="52">
        <v>4</v>
      </c>
      <c r="F30" s="52">
        <v>3</v>
      </c>
      <c r="G30" s="52">
        <v>8</v>
      </c>
      <c r="H30" s="52">
        <v>10</v>
      </c>
      <c r="I30" s="52">
        <v>11</v>
      </c>
      <c r="J30" s="52">
        <v>10</v>
      </c>
      <c r="K30" s="301">
        <v>10</v>
      </c>
      <c r="L30" s="153"/>
      <c r="M30" s="2"/>
    </row>
    <row r="31" spans="1:13">
      <c r="A31" s="2"/>
      <c r="B31" s="1"/>
      <c r="C31" s="198" t="s">
        <v>520</v>
      </c>
      <c r="D31" s="8"/>
      <c r="E31" s="52">
        <v>0</v>
      </c>
      <c r="F31" s="52">
        <v>0</v>
      </c>
      <c r="G31" s="52" t="s">
        <v>4</v>
      </c>
      <c r="H31" s="52">
        <v>0</v>
      </c>
      <c r="I31" s="52">
        <v>0</v>
      </c>
      <c r="J31" s="52">
        <v>1</v>
      </c>
      <c r="K31" s="301">
        <v>1</v>
      </c>
      <c r="L31" s="153"/>
      <c r="M31" s="2"/>
    </row>
    <row r="32" spans="1:13">
      <c r="A32" s="2"/>
      <c r="B32" s="1"/>
      <c r="C32" s="198" t="s">
        <v>521</v>
      </c>
      <c r="D32" s="8"/>
      <c r="E32" s="52">
        <v>0</v>
      </c>
      <c r="F32" s="52">
        <v>0</v>
      </c>
      <c r="G32" s="52" t="s">
        <v>4</v>
      </c>
      <c r="H32" s="52">
        <v>0</v>
      </c>
      <c r="I32" s="52">
        <v>0</v>
      </c>
      <c r="J32" s="52">
        <v>0</v>
      </c>
      <c r="K32" s="301">
        <v>0</v>
      </c>
      <c r="L32" s="153"/>
      <c r="M32" s="2"/>
    </row>
    <row r="33" spans="1:13">
      <c r="A33" s="2"/>
      <c r="B33" s="1"/>
      <c r="C33" s="198" t="s">
        <v>547</v>
      </c>
      <c r="D33" s="8"/>
      <c r="E33" s="52">
        <v>1</v>
      </c>
      <c r="F33" s="52">
        <v>0</v>
      </c>
      <c r="G33" s="52" t="s">
        <v>4</v>
      </c>
      <c r="H33" s="52">
        <v>0</v>
      </c>
      <c r="I33" s="52">
        <v>0</v>
      </c>
      <c r="J33" s="52">
        <v>0</v>
      </c>
      <c r="K33" s="301">
        <v>0</v>
      </c>
      <c r="L33" s="153"/>
      <c r="M33" s="2"/>
    </row>
    <row r="34" spans="1:13">
      <c r="A34" s="2"/>
      <c r="B34" s="1"/>
      <c r="C34" s="210" t="s">
        <v>457</v>
      </c>
      <c r="D34" s="8"/>
      <c r="E34" s="52">
        <v>0</v>
      </c>
      <c r="F34" s="52">
        <v>0</v>
      </c>
      <c r="G34" s="52" t="s">
        <v>4</v>
      </c>
      <c r="H34" s="52">
        <v>0</v>
      </c>
      <c r="I34" s="52">
        <v>0</v>
      </c>
      <c r="J34" s="52">
        <v>0</v>
      </c>
      <c r="K34" s="301">
        <v>0</v>
      </c>
      <c r="L34" s="153"/>
      <c r="M34" s="2"/>
    </row>
    <row r="35" spans="1:13" ht="9.9499999999999993" customHeight="1">
      <c r="A35" s="2"/>
      <c r="B35" s="1"/>
      <c r="C35" s="198"/>
      <c r="D35" s="8"/>
      <c r="E35" s="52"/>
      <c r="F35" s="52"/>
      <c r="G35" s="52"/>
      <c r="H35" s="52"/>
      <c r="I35" s="52"/>
      <c r="J35" s="52"/>
      <c r="K35" s="301"/>
      <c r="L35" s="153"/>
      <c r="M35" s="2"/>
    </row>
    <row r="36" spans="1:13">
      <c r="A36" s="2"/>
      <c r="B36" s="1"/>
      <c r="C36" s="210" t="s">
        <v>458</v>
      </c>
      <c r="D36" s="8"/>
      <c r="E36" s="74">
        <v>3</v>
      </c>
      <c r="F36" s="74">
        <v>4</v>
      </c>
      <c r="G36" s="74">
        <v>7</v>
      </c>
      <c r="H36" s="74">
        <v>5</v>
      </c>
      <c r="I36" s="74">
        <v>4</v>
      </c>
      <c r="J36" s="74">
        <v>4</v>
      </c>
      <c r="K36" s="73">
        <v>6</v>
      </c>
      <c r="L36" s="153"/>
      <c r="M36" s="2"/>
    </row>
    <row r="37" spans="1:13">
      <c r="A37" s="2"/>
      <c r="B37" s="1"/>
      <c r="C37" s="210" t="s">
        <v>459</v>
      </c>
      <c r="D37" s="8"/>
      <c r="E37" s="74">
        <v>1</v>
      </c>
      <c r="F37" s="74">
        <v>2</v>
      </c>
      <c r="G37" s="74">
        <v>3</v>
      </c>
      <c r="H37" s="74">
        <v>3</v>
      </c>
      <c r="I37" s="74">
        <v>2</v>
      </c>
      <c r="J37" s="74">
        <v>2</v>
      </c>
      <c r="K37" s="73">
        <v>2</v>
      </c>
      <c r="L37" s="153"/>
      <c r="M37" s="2"/>
    </row>
    <row r="38" spans="1:13">
      <c r="A38" s="2"/>
      <c r="B38" s="1"/>
      <c r="C38" s="198" t="s">
        <v>522</v>
      </c>
      <c r="D38" s="8"/>
      <c r="E38" s="52">
        <v>0</v>
      </c>
      <c r="F38" s="52">
        <v>0</v>
      </c>
      <c r="G38" s="52" t="s">
        <v>4</v>
      </c>
      <c r="H38" s="52">
        <v>0</v>
      </c>
      <c r="I38" s="52">
        <v>0</v>
      </c>
      <c r="J38" s="52">
        <v>0</v>
      </c>
      <c r="K38" s="301">
        <v>0</v>
      </c>
      <c r="L38" s="153"/>
      <c r="M38" s="2"/>
    </row>
    <row r="39" spans="1:13">
      <c r="A39" s="2"/>
      <c r="B39" s="1"/>
      <c r="C39" s="210" t="s">
        <v>523</v>
      </c>
      <c r="D39" s="8"/>
      <c r="E39" s="76">
        <v>0</v>
      </c>
      <c r="F39" s="76">
        <v>0</v>
      </c>
      <c r="G39" s="76" t="s">
        <v>4</v>
      </c>
      <c r="H39" s="76">
        <v>0</v>
      </c>
      <c r="I39" s="76">
        <v>0</v>
      </c>
      <c r="J39" s="76">
        <v>0</v>
      </c>
      <c r="K39" s="302">
        <v>0</v>
      </c>
      <c r="L39" s="153"/>
      <c r="M39" s="2"/>
    </row>
    <row r="40" spans="1:13">
      <c r="A40" s="2"/>
      <c r="B40" s="1"/>
      <c r="C40" s="198" t="s">
        <v>524</v>
      </c>
      <c r="D40" s="8"/>
      <c r="E40" s="52">
        <v>2</v>
      </c>
      <c r="F40" s="52">
        <v>1</v>
      </c>
      <c r="G40" s="52">
        <v>1</v>
      </c>
      <c r="H40" s="52">
        <v>1</v>
      </c>
      <c r="I40" s="52">
        <v>2</v>
      </c>
      <c r="J40" s="52">
        <v>4</v>
      </c>
      <c r="K40" s="301">
        <v>4</v>
      </c>
      <c r="L40" s="153"/>
      <c r="M40" s="2"/>
    </row>
    <row r="41" spans="1:13">
      <c r="A41" s="2"/>
      <c r="B41" s="1"/>
      <c r="C41" s="210" t="s">
        <v>460</v>
      </c>
      <c r="D41" s="8"/>
      <c r="E41" s="74">
        <v>1</v>
      </c>
      <c r="F41" s="74">
        <v>1</v>
      </c>
      <c r="G41" s="74">
        <v>1</v>
      </c>
      <c r="H41" s="74">
        <v>1</v>
      </c>
      <c r="I41" s="74">
        <v>1</v>
      </c>
      <c r="J41" s="74">
        <v>1</v>
      </c>
      <c r="K41" s="73">
        <v>2</v>
      </c>
      <c r="L41" s="153"/>
      <c r="M41" s="2"/>
    </row>
    <row r="42" spans="1:13">
      <c r="A42" s="2"/>
      <c r="B42" s="1"/>
      <c r="C42" s="210" t="s">
        <v>525</v>
      </c>
      <c r="D42" s="8"/>
      <c r="E42" s="77">
        <v>1</v>
      </c>
      <c r="F42" s="77">
        <v>1</v>
      </c>
      <c r="G42" s="77">
        <v>1</v>
      </c>
      <c r="H42" s="77">
        <v>1</v>
      </c>
      <c r="I42" s="77">
        <v>1</v>
      </c>
      <c r="J42" s="77">
        <v>1</v>
      </c>
      <c r="K42" s="303">
        <v>2</v>
      </c>
      <c r="L42" s="153"/>
      <c r="M42" s="2"/>
    </row>
    <row r="43" spans="1:13">
      <c r="A43" s="2"/>
      <c r="B43" s="1"/>
      <c r="C43" s="210" t="s">
        <v>548</v>
      </c>
      <c r="D43" s="8"/>
      <c r="E43" s="52">
        <v>1</v>
      </c>
      <c r="F43" s="52">
        <v>0</v>
      </c>
      <c r="G43" s="52"/>
      <c r="H43" s="77">
        <v>0</v>
      </c>
      <c r="I43" s="77">
        <v>0</v>
      </c>
      <c r="J43" s="77">
        <v>0</v>
      </c>
      <c r="K43" s="303">
        <v>0</v>
      </c>
      <c r="L43" s="153"/>
      <c r="M43" s="2"/>
    </row>
    <row r="44" spans="1:13">
      <c r="A44" s="2"/>
      <c r="B44" s="1"/>
      <c r="C44" s="198" t="s">
        <v>526</v>
      </c>
      <c r="D44" s="8"/>
      <c r="E44" s="52">
        <v>0</v>
      </c>
      <c r="F44" s="52">
        <v>0</v>
      </c>
      <c r="G44" s="52" t="s">
        <v>4</v>
      </c>
      <c r="H44" s="52">
        <v>0</v>
      </c>
      <c r="I44" s="52">
        <v>0</v>
      </c>
      <c r="J44" s="52">
        <v>0</v>
      </c>
      <c r="K44" s="301">
        <v>0</v>
      </c>
      <c r="L44" s="153"/>
      <c r="M44" s="2"/>
    </row>
    <row r="45" spans="1:13">
      <c r="A45" s="2"/>
      <c r="B45" s="1"/>
      <c r="C45" s="2"/>
      <c r="D45" s="4"/>
      <c r="E45" s="74"/>
      <c r="F45" s="74"/>
      <c r="G45" s="74"/>
      <c r="H45" s="74"/>
      <c r="I45" s="74"/>
      <c r="J45" s="74"/>
      <c r="K45" s="73"/>
      <c r="L45" s="153"/>
      <c r="M45" s="2"/>
    </row>
    <row r="46" spans="1:13" ht="9.9499999999999993" customHeight="1">
      <c r="A46" s="2"/>
      <c r="B46" s="1"/>
      <c r="C46" s="214" t="s">
        <v>461</v>
      </c>
      <c r="D46" s="8"/>
      <c r="E46" s="74">
        <v>1</v>
      </c>
      <c r="F46" s="74">
        <v>3</v>
      </c>
      <c r="G46" s="74">
        <v>2</v>
      </c>
      <c r="H46" s="74">
        <v>1</v>
      </c>
      <c r="I46" s="74">
        <v>2</v>
      </c>
      <c r="J46" s="74">
        <v>1</v>
      </c>
      <c r="K46" s="73">
        <v>4</v>
      </c>
      <c r="L46" s="153"/>
      <c r="M46" s="2"/>
    </row>
    <row r="47" spans="1:13">
      <c r="A47" s="2"/>
      <c r="B47" s="1"/>
      <c r="C47" s="154" t="s">
        <v>462</v>
      </c>
      <c r="D47" s="8"/>
      <c r="E47" s="52">
        <v>0</v>
      </c>
      <c r="F47" s="52">
        <v>0</v>
      </c>
      <c r="G47" s="52" t="s">
        <v>4</v>
      </c>
      <c r="H47" s="52">
        <v>0</v>
      </c>
      <c r="I47" s="52">
        <v>0</v>
      </c>
      <c r="J47" s="52">
        <v>1</v>
      </c>
      <c r="K47" s="301">
        <v>1</v>
      </c>
      <c r="L47" s="153"/>
      <c r="M47" s="2"/>
    </row>
    <row r="48" spans="1:13">
      <c r="A48" s="2"/>
      <c r="B48" s="1"/>
      <c r="C48" s="210" t="s">
        <v>527</v>
      </c>
      <c r="D48" s="8"/>
      <c r="E48" s="52">
        <v>0</v>
      </c>
      <c r="F48" s="52">
        <v>0</v>
      </c>
      <c r="G48" s="52" t="s">
        <v>4</v>
      </c>
      <c r="H48" s="52">
        <v>0</v>
      </c>
      <c r="I48" s="52">
        <v>0</v>
      </c>
      <c r="J48" s="52">
        <v>0</v>
      </c>
      <c r="K48" s="301">
        <v>0</v>
      </c>
      <c r="L48" s="153"/>
      <c r="M48" s="2"/>
    </row>
    <row r="49" spans="1:13">
      <c r="A49" s="2"/>
      <c r="B49" s="1"/>
      <c r="C49" s="198" t="s">
        <v>528</v>
      </c>
      <c r="D49" s="8"/>
      <c r="E49" s="52">
        <v>4</v>
      </c>
      <c r="F49" s="52">
        <v>4</v>
      </c>
      <c r="G49" s="52">
        <v>24</v>
      </c>
      <c r="H49" s="52">
        <v>83</v>
      </c>
      <c r="I49" s="52">
        <v>14</v>
      </c>
      <c r="J49" s="52">
        <v>16</v>
      </c>
      <c r="K49" s="301">
        <v>5</v>
      </c>
      <c r="L49" s="153"/>
      <c r="M49" s="2"/>
    </row>
    <row r="50" spans="1:13">
      <c r="A50" s="2"/>
      <c r="B50" s="1"/>
      <c r="C50" s="12" t="s">
        <v>469</v>
      </c>
      <c r="D50" s="8"/>
      <c r="E50" s="52">
        <v>0</v>
      </c>
      <c r="F50" s="52">
        <v>0</v>
      </c>
      <c r="G50" s="52">
        <v>1</v>
      </c>
      <c r="H50" s="52">
        <v>1</v>
      </c>
      <c r="I50" s="52">
        <v>1</v>
      </c>
      <c r="J50" s="52">
        <v>1</v>
      </c>
      <c r="K50" s="301">
        <v>1</v>
      </c>
      <c r="L50" s="153"/>
      <c r="M50" s="2"/>
    </row>
    <row r="51" spans="1:13">
      <c r="A51" s="2"/>
      <c r="B51" s="1"/>
      <c r="C51" s="198" t="s">
        <v>529</v>
      </c>
      <c r="D51" s="8"/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301">
        <v>1</v>
      </c>
      <c r="L51" s="153"/>
      <c r="M51" s="2"/>
    </row>
    <row r="52" spans="1:13">
      <c r="A52" s="2"/>
      <c r="B52" s="1"/>
      <c r="C52" s="198" t="s">
        <v>530</v>
      </c>
      <c r="D52" s="8"/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301">
        <v>0</v>
      </c>
      <c r="L52" s="153"/>
      <c r="M52" s="2"/>
    </row>
    <row r="53" spans="1:13">
      <c r="A53" s="2"/>
      <c r="B53" s="1"/>
      <c r="C53" s="198" t="s">
        <v>531</v>
      </c>
      <c r="D53" s="8"/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301">
        <v>0</v>
      </c>
      <c r="L53" s="153"/>
      <c r="M53" s="2"/>
    </row>
    <row r="54" spans="1:13">
      <c r="A54" s="2"/>
      <c r="B54" s="1"/>
      <c r="C54" s="198" t="s">
        <v>532</v>
      </c>
      <c r="D54" s="8"/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301">
        <v>0</v>
      </c>
      <c r="L54" s="153"/>
      <c r="M54" s="2"/>
    </row>
    <row r="55" spans="1:13">
      <c r="A55" s="2"/>
      <c r="B55" s="1"/>
      <c r="C55" s="198" t="s">
        <v>533</v>
      </c>
      <c r="D55" s="8"/>
      <c r="E55" s="75">
        <v>0</v>
      </c>
      <c r="F55" s="75">
        <v>0</v>
      </c>
      <c r="G55" s="75">
        <v>0</v>
      </c>
      <c r="H55" s="75">
        <v>0</v>
      </c>
      <c r="I55" s="52">
        <v>0</v>
      </c>
      <c r="J55" s="75">
        <v>0</v>
      </c>
      <c r="K55" s="300">
        <v>0</v>
      </c>
      <c r="L55" s="153"/>
      <c r="M55" s="2"/>
    </row>
    <row r="56" spans="1:13">
      <c r="A56" s="2"/>
      <c r="B56" s="1"/>
      <c r="C56" s="198" t="s">
        <v>534</v>
      </c>
      <c r="D56" s="8"/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301">
        <v>0</v>
      </c>
      <c r="L56" s="153"/>
      <c r="M56" s="2"/>
    </row>
    <row r="57" spans="1:13">
      <c r="A57" s="2"/>
      <c r="B57" s="1"/>
      <c r="C57" s="198" t="s">
        <v>535</v>
      </c>
      <c r="D57" s="8"/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301">
        <v>0</v>
      </c>
      <c r="L57" s="153"/>
      <c r="M57" s="2"/>
    </row>
    <row r="58" spans="1:13">
      <c r="A58" s="2"/>
      <c r="B58" s="1"/>
      <c r="C58" s="198" t="s">
        <v>536</v>
      </c>
      <c r="D58" s="8"/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301">
        <v>0</v>
      </c>
      <c r="L58" s="153"/>
      <c r="M58" s="2"/>
    </row>
    <row r="59" spans="1:13">
      <c r="A59" s="2"/>
      <c r="B59" s="1"/>
      <c r="C59" s="89" t="s">
        <v>538</v>
      </c>
      <c r="D59" s="8"/>
      <c r="E59" s="75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301">
        <v>0</v>
      </c>
      <c r="L59" s="153"/>
      <c r="M59" s="2"/>
    </row>
    <row r="60" spans="1:13">
      <c r="A60" s="2"/>
      <c r="B60" s="1"/>
      <c r="C60" s="198" t="s">
        <v>554</v>
      </c>
      <c r="D60" s="8"/>
      <c r="E60" s="75">
        <v>0</v>
      </c>
      <c r="F60" s="52">
        <v>1</v>
      </c>
      <c r="G60" s="52">
        <v>1</v>
      </c>
      <c r="H60" s="52">
        <v>0</v>
      </c>
      <c r="I60" s="52">
        <v>0</v>
      </c>
      <c r="J60" s="52">
        <v>0</v>
      </c>
      <c r="K60" s="301">
        <v>0</v>
      </c>
      <c r="L60" s="153"/>
      <c r="M60" s="2"/>
    </row>
    <row r="61" spans="1:13">
      <c r="A61" s="2"/>
      <c r="B61" s="1"/>
      <c r="C61" s="198" t="s">
        <v>555</v>
      </c>
      <c r="D61" s="8"/>
      <c r="E61" s="75">
        <v>0</v>
      </c>
      <c r="F61" s="52">
        <v>1</v>
      </c>
      <c r="G61" s="52">
        <v>1</v>
      </c>
      <c r="H61" s="52">
        <v>5</v>
      </c>
      <c r="I61" s="52">
        <v>4</v>
      </c>
      <c r="J61" s="52">
        <v>5</v>
      </c>
      <c r="K61" s="301">
        <v>3</v>
      </c>
      <c r="L61" s="153"/>
      <c r="M61" s="2"/>
    </row>
    <row r="62" spans="1:13">
      <c r="A62" s="2"/>
      <c r="B62" s="1"/>
      <c r="C62" s="198" t="s">
        <v>539</v>
      </c>
      <c r="D62" s="8"/>
      <c r="E62" s="75">
        <v>1</v>
      </c>
      <c r="F62" s="52">
        <v>1</v>
      </c>
      <c r="G62" s="52">
        <v>1</v>
      </c>
      <c r="H62" s="52">
        <v>1</v>
      </c>
      <c r="I62" s="52">
        <v>1</v>
      </c>
      <c r="J62" s="52">
        <v>1</v>
      </c>
      <c r="K62" s="301">
        <v>1</v>
      </c>
      <c r="L62" s="153"/>
      <c r="M62" s="2"/>
    </row>
    <row r="63" spans="1:13">
      <c r="A63" s="2"/>
      <c r="B63" s="1"/>
      <c r="C63" s="198" t="s">
        <v>557</v>
      </c>
      <c r="D63" s="8"/>
      <c r="E63" s="75">
        <v>0</v>
      </c>
      <c r="F63" s="52">
        <v>0</v>
      </c>
      <c r="G63" s="52">
        <v>2</v>
      </c>
      <c r="H63" s="52">
        <v>2</v>
      </c>
      <c r="I63" s="52">
        <v>1</v>
      </c>
      <c r="J63" s="52">
        <v>1</v>
      </c>
      <c r="K63" s="301">
        <v>1</v>
      </c>
      <c r="L63" s="153"/>
      <c r="M63" s="2"/>
    </row>
    <row r="64" spans="1:13">
      <c r="A64" s="2"/>
      <c r="B64" s="1"/>
      <c r="C64" s="198" t="s">
        <v>558</v>
      </c>
      <c r="D64" s="8"/>
      <c r="E64" s="75">
        <v>0</v>
      </c>
      <c r="F64" s="52">
        <v>0</v>
      </c>
      <c r="G64" s="52">
        <v>1</v>
      </c>
      <c r="H64" s="52">
        <v>1</v>
      </c>
      <c r="I64" s="52">
        <v>1</v>
      </c>
      <c r="J64" s="52">
        <v>0</v>
      </c>
      <c r="K64" s="301">
        <v>0</v>
      </c>
      <c r="L64" s="153"/>
      <c r="M64" s="2"/>
    </row>
    <row r="65" spans="1:13">
      <c r="A65" s="2"/>
      <c r="B65" s="1"/>
      <c r="C65" s="198" t="s">
        <v>564</v>
      </c>
      <c r="D65" s="8"/>
      <c r="E65" s="75">
        <v>0</v>
      </c>
      <c r="F65" s="52">
        <v>0</v>
      </c>
      <c r="G65" s="52">
        <v>0</v>
      </c>
      <c r="H65" s="52">
        <v>1</v>
      </c>
      <c r="I65" s="52">
        <v>1</v>
      </c>
      <c r="J65" s="52">
        <v>1</v>
      </c>
      <c r="K65" s="301">
        <v>1</v>
      </c>
      <c r="L65" s="153"/>
      <c r="M65" s="2"/>
    </row>
    <row r="66" spans="1:13">
      <c r="A66" s="2"/>
      <c r="B66" s="1"/>
      <c r="C66" s="94" t="s">
        <v>563</v>
      </c>
      <c r="D66" s="8"/>
      <c r="E66" s="75">
        <v>0</v>
      </c>
      <c r="F66" s="52">
        <v>0</v>
      </c>
      <c r="G66" s="52">
        <v>0</v>
      </c>
      <c r="H66" s="52">
        <v>1</v>
      </c>
      <c r="I66" s="52">
        <v>1</v>
      </c>
      <c r="J66" s="52">
        <v>0</v>
      </c>
      <c r="K66" s="301">
        <v>0</v>
      </c>
      <c r="L66" s="153"/>
      <c r="M66" s="2"/>
    </row>
    <row r="67" spans="1:13">
      <c r="A67" s="2"/>
      <c r="B67" s="1"/>
      <c r="C67" s="94" t="s">
        <v>577</v>
      </c>
      <c r="D67" s="8"/>
      <c r="E67" s="75">
        <v>0</v>
      </c>
      <c r="F67" s="52">
        <v>0</v>
      </c>
      <c r="G67" s="52">
        <v>0</v>
      </c>
      <c r="H67" s="52">
        <v>0</v>
      </c>
      <c r="I67" s="52">
        <v>0</v>
      </c>
      <c r="J67" s="52">
        <v>1</v>
      </c>
      <c r="K67" s="301">
        <v>1</v>
      </c>
      <c r="L67" s="153"/>
      <c r="M67" s="2"/>
    </row>
    <row r="68" spans="1:13">
      <c r="A68" s="2"/>
      <c r="B68" s="1"/>
      <c r="C68" s="94" t="s">
        <v>594</v>
      </c>
      <c r="D68" s="8"/>
      <c r="E68" s="75"/>
      <c r="F68" s="52"/>
      <c r="G68" s="52"/>
      <c r="H68" s="52"/>
      <c r="I68" s="52"/>
      <c r="J68" s="52"/>
      <c r="K68" s="301">
        <v>1</v>
      </c>
      <c r="L68" s="153"/>
      <c r="M68" s="2"/>
    </row>
    <row r="69" spans="1:13" ht="6.75" customHeight="1" thickBot="1">
      <c r="A69" s="2"/>
      <c r="B69" s="206"/>
      <c r="C69" s="182"/>
      <c r="D69" s="105"/>
      <c r="E69" s="72"/>
      <c r="F69" s="72"/>
      <c r="G69" s="72"/>
      <c r="H69" s="34"/>
      <c r="I69" s="72"/>
      <c r="J69" s="72"/>
      <c r="K69" s="183"/>
      <c r="L69" s="155"/>
      <c r="M69" s="2"/>
    </row>
    <row r="70" spans="1:13" ht="13.5" customHeight="1">
      <c r="A70" s="2"/>
      <c r="B70" s="1"/>
      <c r="C70" s="1" t="s">
        <v>46</v>
      </c>
      <c r="D70" s="210"/>
      <c r="E70" s="1"/>
      <c r="F70" s="1"/>
      <c r="G70" s="1"/>
      <c r="H70" s="1"/>
      <c r="I70" s="1"/>
      <c r="J70" s="1"/>
      <c r="K70" s="1"/>
      <c r="L70" s="1"/>
      <c r="M70" s="2"/>
    </row>
    <row r="71" spans="1:13">
      <c r="A71" s="2"/>
      <c r="B71" s="1"/>
      <c r="C71" s="1"/>
      <c r="D71" s="210"/>
      <c r="E71" s="1"/>
      <c r="F71" s="1"/>
      <c r="G71" s="1"/>
      <c r="H71" s="1"/>
      <c r="I71" s="1"/>
      <c r="J71" s="1"/>
      <c r="K71" s="1"/>
      <c r="L71" s="1"/>
      <c r="M71" s="2"/>
    </row>
  </sheetData>
  <mergeCells count="3">
    <mergeCell ref="I3:L3"/>
    <mergeCell ref="B4:D4"/>
    <mergeCell ref="F2:I2"/>
  </mergeCells>
  <phoneticPr fontId="12"/>
  <pageMargins left="0.75" right="0.75" top="1" bottom="1" header="0.51200000000000001" footer="0.51200000000000001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2-31</vt:lpstr>
      <vt:lpstr>2-32</vt:lpstr>
      <vt:lpstr>2-33</vt:lpstr>
      <vt:lpstr>2-34</vt:lpstr>
      <vt:lpstr>2-35</vt:lpstr>
      <vt:lpstr>2-36</vt:lpstr>
      <vt:lpstr>2-37</vt:lpstr>
      <vt:lpstr>2-38</vt:lpstr>
      <vt:lpstr>2-39</vt:lpstr>
      <vt:lpstr>'2-31'!Print_Area</vt:lpstr>
      <vt:lpstr>'2-33'!Print_Area</vt:lpstr>
      <vt:lpstr>'2-34'!Print_Area</vt:lpstr>
      <vt:lpstr>'2-35'!Print_Area</vt:lpstr>
      <vt:lpstr>'2-39'!Print_Area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2023-05-30T01:02:07Z</cp:lastPrinted>
  <dcterms:created xsi:type="dcterms:W3CDTF">1998-12-10T04:54:32Z</dcterms:created>
  <dcterms:modified xsi:type="dcterms:W3CDTF">2023-05-30T04:02:38Z</dcterms:modified>
</cp:coreProperties>
</file>