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161100_政策推進課\★政策推進課\12_統計係\統計書\【R04統計書】\Excel完成版\"/>
    </mc:Choice>
  </mc:AlternateContent>
  <bookViews>
    <workbookView xWindow="4110" yWindow="405" windowWidth="7680" windowHeight="3180" tabRatio="691" firstSheet="7" activeTab="13"/>
  </bookViews>
  <sheets>
    <sheet name="9-1" sheetId="24" r:id="rId1"/>
    <sheet name="9-2" sheetId="25" r:id="rId2"/>
    <sheet name="9-3" sheetId="26" r:id="rId3"/>
    <sheet name="9-4" sheetId="27" r:id="rId4"/>
    <sheet name="9-5" sheetId="28" r:id="rId5"/>
    <sheet name="9-6" sheetId="34" r:id="rId6"/>
    <sheet name="9-7" sheetId="33" r:id="rId7"/>
    <sheet name="9-8" sheetId="20" r:id="rId8"/>
    <sheet name="9-9" sheetId="9" r:id="rId9"/>
    <sheet name="9-10" sheetId="10" r:id="rId10"/>
    <sheet name="9-11" sheetId="11" r:id="rId11"/>
    <sheet name="133" sheetId="13" state="hidden" r:id="rId12"/>
    <sheet name="9-12" sheetId="14" r:id="rId13"/>
    <sheet name="9-13" sheetId="15" r:id="rId14"/>
    <sheet name="9-14" sheetId="16" r:id="rId15"/>
    <sheet name="9-15" sheetId="17" r:id="rId16"/>
  </sheets>
  <definedNames>
    <definedName name="_xlnm.Print_Area" localSheetId="11">'133'!$A$1:$Q$13</definedName>
    <definedName name="_xlnm.Print_Area" localSheetId="12">'9-12'!$A$1:$H$16</definedName>
    <definedName name="_xlnm.Print_Area" localSheetId="14">'9-14'!$A$1:$J$16</definedName>
    <definedName name="_xlnm.Print_Area" localSheetId="15">'9-15'!$A$1:$L$23</definedName>
    <definedName name="_xlnm.Print_Area" localSheetId="2">'9-3'!$A$1:$K$7</definedName>
    <definedName name="_xlnm.Print_Area" localSheetId="5">'9-6'!$A$1:$V$59</definedName>
    <definedName name="_xlnm.Print_Area" localSheetId="6">'9-7'!$A$1:$AA$60</definedName>
    <definedName name="_xlnm.Print_Area" localSheetId="8">'9-9'!$A$1:$M$54</definedName>
  </definedNames>
  <calcPr calcId="162913"/>
</workbook>
</file>

<file path=xl/calcChain.xml><?xml version="1.0" encoding="utf-8"?>
<calcChain xmlns="http://schemas.openxmlformats.org/spreadsheetml/2006/main">
  <c r="H5" i="34" l="1"/>
  <c r="K35" i="9" l="1"/>
  <c r="G7" i="20" l="1"/>
  <c r="K9" i="9"/>
  <c r="E14" i="17" l="1"/>
  <c r="F14" i="17"/>
  <c r="I14" i="17"/>
  <c r="E14" i="14"/>
  <c r="T22" i="33" l="1"/>
  <c r="T5" i="33"/>
  <c r="T41" i="33"/>
  <c r="T49" i="33"/>
  <c r="T15" i="33"/>
  <c r="T37" i="33"/>
  <c r="G5" i="33"/>
  <c r="G7" i="33"/>
  <c r="G17" i="33"/>
  <c r="G24" i="33"/>
  <c r="G32" i="33"/>
  <c r="H7" i="34"/>
  <c r="P10" i="34"/>
  <c r="G20" i="28" l="1"/>
  <c r="G12" i="28"/>
  <c r="F13" i="27"/>
  <c r="G13" i="27"/>
  <c r="G10" i="24"/>
  <c r="F10" i="24"/>
  <c r="I16" i="10" l="1"/>
  <c r="I5" i="10" s="1"/>
  <c r="H16" i="10"/>
  <c r="G16" i="10"/>
  <c r="F16" i="10"/>
  <c r="E16" i="10"/>
  <c r="I11" i="10"/>
  <c r="H11" i="10"/>
  <c r="G11" i="10"/>
  <c r="F11" i="10"/>
  <c r="E11" i="10"/>
  <c r="I6" i="10"/>
  <c r="H6" i="10"/>
  <c r="G6" i="10"/>
  <c r="F6" i="10"/>
  <c r="E6" i="10"/>
  <c r="G5" i="10"/>
  <c r="E5" i="10"/>
  <c r="P28" i="28"/>
  <c r="O28" i="28"/>
  <c r="N28" i="28"/>
  <c r="M28" i="28"/>
  <c r="L28" i="28"/>
  <c r="K28" i="28"/>
  <c r="J28" i="28"/>
  <c r="I28" i="28"/>
  <c r="H28" i="28"/>
  <c r="G28" i="28"/>
  <c r="P26" i="28"/>
  <c r="O26" i="28"/>
  <c r="N26" i="28"/>
  <c r="M26" i="28"/>
  <c r="L26" i="28"/>
  <c r="K26" i="28"/>
  <c r="J26" i="28"/>
  <c r="I26" i="28"/>
  <c r="H26" i="28"/>
  <c r="G26" i="28"/>
  <c r="P25" i="28"/>
  <c r="O25" i="28"/>
  <c r="N25" i="28"/>
  <c r="M25" i="28"/>
  <c r="L25" i="28"/>
  <c r="K25" i="28"/>
  <c r="J25" i="28"/>
  <c r="I25" i="28"/>
  <c r="H25" i="28"/>
  <c r="G25" i="28"/>
  <c r="P24" i="28"/>
  <c r="O24" i="28"/>
  <c r="N24" i="28"/>
  <c r="M24" i="28"/>
  <c r="L24" i="28"/>
  <c r="K24" i="28"/>
  <c r="J24" i="28"/>
  <c r="I24" i="28"/>
  <c r="H24" i="28"/>
  <c r="G24" i="28"/>
  <c r="P23" i="28"/>
  <c r="O23" i="28"/>
  <c r="N23" i="28"/>
  <c r="M23" i="28"/>
  <c r="L23" i="28"/>
  <c r="K23" i="28"/>
  <c r="J23" i="28"/>
  <c r="I23" i="28"/>
  <c r="H23" i="28"/>
  <c r="G23" i="28"/>
  <c r="F5" i="10" l="1"/>
  <c r="H5" i="10"/>
  <c r="F9" i="24" l="1"/>
  <c r="G9" i="24"/>
  <c r="P45" i="20" l="1"/>
  <c r="V11" i="34" l="1"/>
  <c r="V7" i="34"/>
  <c r="V5" i="34" l="1"/>
  <c r="S44" i="20"/>
  <c r="P44" i="20"/>
  <c r="O44" i="20"/>
  <c r="N44" i="20"/>
  <c r="I44" i="20"/>
  <c r="S43" i="20"/>
  <c r="P43" i="20"/>
  <c r="O43" i="20"/>
  <c r="N43" i="20"/>
  <c r="I43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O9" i="20"/>
  <c r="I9" i="20"/>
  <c r="E7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5" i="20"/>
  <c r="N9" i="20"/>
  <c r="H5" i="25"/>
  <c r="N45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9" i="20"/>
  <c r="N18" i="20"/>
  <c r="N17" i="20"/>
  <c r="N16" i="20"/>
  <c r="N15" i="20"/>
  <c r="N14" i="20"/>
  <c r="N13" i="20"/>
  <c r="N12" i="20"/>
  <c r="N11" i="20"/>
  <c r="N10" i="20"/>
  <c r="L7" i="20"/>
  <c r="J7" i="20"/>
  <c r="G5" i="25"/>
  <c r="F5" i="25"/>
  <c r="E5" i="25"/>
  <c r="D5" i="25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9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2" i="20"/>
  <c r="O45" i="20"/>
  <c r="O10" i="20"/>
  <c r="S9" i="20"/>
  <c r="H9" i="20"/>
  <c r="Q13" i="20" l="1"/>
  <c r="M44" i="20"/>
  <c r="M42" i="20"/>
  <c r="M41" i="20"/>
  <c r="M39" i="20"/>
  <c r="M37" i="20"/>
  <c r="M35" i="20"/>
  <c r="M33" i="20"/>
  <c r="M31" i="20"/>
  <c r="M29" i="20"/>
  <c r="M28" i="20"/>
  <c r="M26" i="20"/>
  <c r="M25" i="20"/>
  <c r="M22" i="20"/>
  <c r="M20" i="20"/>
  <c r="M19" i="20"/>
  <c r="M17" i="20"/>
  <c r="M14" i="20"/>
  <c r="M13" i="20"/>
  <c r="M10" i="20"/>
  <c r="M45" i="20"/>
  <c r="M43" i="20"/>
  <c r="M40" i="20"/>
  <c r="M38" i="20"/>
  <c r="M36" i="20"/>
  <c r="M34" i="20"/>
  <c r="M32" i="20"/>
  <c r="M30" i="20"/>
  <c r="M27" i="20"/>
  <c r="M24" i="20"/>
  <c r="M23" i="20"/>
  <c r="M21" i="20"/>
  <c r="M18" i="20"/>
  <c r="M16" i="20"/>
  <c r="M15" i="20"/>
  <c r="M12" i="20"/>
  <c r="M11" i="20"/>
  <c r="M9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Q38" i="20"/>
  <c r="F31" i="20"/>
  <c r="Q15" i="20"/>
  <c r="Q16" i="20"/>
  <c r="Q45" i="20"/>
  <c r="Q32" i="20"/>
  <c r="Q30" i="20"/>
  <c r="Q27" i="20"/>
  <c r="Q22" i="20"/>
  <c r="Q20" i="20"/>
  <c r="Q19" i="20"/>
  <c r="Q17" i="20"/>
  <c r="Q14" i="20"/>
  <c r="Q44" i="20"/>
  <c r="Q34" i="20"/>
  <c r="Q36" i="20"/>
  <c r="Q40" i="20"/>
  <c r="Q41" i="20"/>
  <c r="Q9" i="20"/>
  <c r="Q42" i="20"/>
  <c r="Q28" i="20"/>
  <c r="Q23" i="20"/>
  <c r="F40" i="20"/>
  <c r="F15" i="20"/>
  <c r="F26" i="20"/>
  <c r="F14" i="20"/>
  <c r="F29" i="20"/>
  <c r="F37" i="20"/>
  <c r="F27" i="20"/>
  <c r="F32" i="20"/>
  <c r="F21" i="20"/>
  <c r="F45" i="20"/>
  <c r="F44" i="20"/>
  <c r="F35" i="20"/>
  <c r="F30" i="20"/>
  <c r="F34" i="20"/>
  <c r="F16" i="20"/>
  <c r="H34" i="20"/>
  <c r="H20" i="20"/>
  <c r="H15" i="20"/>
  <c r="H40" i="20"/>
  <c r="H45" i="20"/>
  <c r="H30" i="20"/>
  <c r="H19" i="20"/>
  <c r="H25" i="20"/>
  <c r="Q10" i="20"/>
  <c r="Q18" i="20"/>
  <c r="Q21" i="20"/>
  <c r="Q24" i="20"/>
  <c r="Q25" i="20"/>
  <c r="Q26" i="20"/>
  <c r="Q29" i="20"/>
  <c r="Q31" i="20"/>
  <c r="Q33" i="20"/>
  <c r="Q35" i="20"/>
  <c r="Q37" i="20"/>
  <c r="Q39" i="20"/>
  <c r="I7" i="20"/>
  <c r="H14" i="20"/>
  <c r="H12" i="20"/>
  <c r="H41" i="20"/>
  <c r="H31" i="20"/>
  <c r="H32" i="20"/>
  <c r="H37" i="20"/>
  <c r="H11" i="20"/>
  <c r="H33" i="20"/>
  <c r="H44" i="20"/>
  <c r="H22" i="20"/>
  <c r="H10" i="20"/>
  <c r="P7" i="20"/>
  <c r="F11" i="20"/>
  <c r="F22" i="20"/>
  <c r="F33" i="20"/>
  <c r="F9" i="20"/>
  <c r="F36" i="20"/>
  <c r="F24" i="20"/>
  <c r="F18" i="20"/>
  <c r="F13" i="20"/>
  <c r="O7" i="20"/>
  <c r="F17" i="20"/>
  <c r="H16" i="20"/>
  <c r="H42" i="20"/>
  <c r="H28" i="20"/>
  <c r="H38" i="20"/>
  <c r="H35" i="20"/>
  <c r="H17" i="20"/>
  <c r="H21" i="20"/>
  <c r="H24" i="20"/>
  <c r="H23" i="20"/>
  <c r="H29" i="20"/>
  <c r="H27" i="20"/>
  <c r="H13" i="20"/>
  <c r="H26" i="20"/>
  <c r="H39" i="20"/>
  <c r="F43" i="20"/>
  <c r="H36" i="20"/>
  <c r="H43" i="20"/>
  <c r="F25" i="20"/>
  <c r="F38" i="20"/>
  <c r="F42" i="20"/>
  <c r="F19" i="20"/>
  <c r="H18" i="20"/>
  <c r="F39" i="20"/>
  <c r="F23" i="20"/>
  <c r="F41" i="20"/>
  <c r="F28" i="20"/>
  <c r="F20" i="20"/>
  <c r="F12" i="20"/>
  <c r="F10" i="20"/>
  <c r="Q11" i="20"/>
  <c r="Q12" i="20"/>
  <c r="Q43" i="20"/>
  <c r="N7" i="20"/>
  <c r="Q7" i="20" l="1"/>
  <c r="M7" i="20"/>
  <c r="H7" i="20"/>
</calcChain>
</file>

<file path=xl/sharedStrings.xml><?xml version="1.0" encoding="utf-8"?>
<sst xmlns="http://schemas.openxmlformats.org/spreadsheetml/2006/main" count="673" uniqueCount="456">
  <si>
    <t>総数</t>
    <rPh sb="0" eb="2">
      <t>ソウスウ</t>
    </rPh>
    <phoneticPr fontId="1"/>
  </si>
  <si>
    <t>平成</t>
    <rPh sb="0" eb="2">
      <t>ヘイセイ</t>
    </rPh>
    <phoneticPr fontId="1"/>
  </si>
  <si>
    <t>区分</t>
    <rPh sb="0" eb="2">
      <t>クブン</t>
    </rPh>
    <phoneticPr fontId="1"/>
  </si>
  <si>
    <t>（各年 3月31日）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</si>
  <si>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普通</t>
    <rPh sb="0" eb="2">
      <t>フツウ</t>
    </rPh>
    <phoneticPr fontId="1"/>
  </si>
  <si>
    <t>小型</t>
    <rPh sb="0" eb="2">
      <t>コガタ</t>
    </rPh>
    <phoneticPr fontId="1"/>
  </si>
  <si>
    <t>被けん引</t>
    <rPh sb="0" eb="1">
      <t>ヒ</t>
    </rPh>
    <rPh sb="1" eb="4">
      <t>ケンイン</t>
    </rPh>
    <phoneticPr fontId="1"/>
  </si>
  <si>
    <t>乗合（バス）</t>
    <rPh sb="0" eb="2">
      <t>ノリアイ</t>
    </rPh>
    <phoneticPr fontId="1"/>
  </si>
  <si>
    <t>乗用</t>
    <rPh sb="0" eb="2">
      <t>ジョウヨウ</t>
    </rPh>
    <phoneticPr fontId="1"/>
  </si>
  <si>
    <t>小型二輪</t>
    <rPh sb="0" eb="2">
      <t>コガタ</t>
    </rPh>
    <rPh sb="2" eb="4">
      <t>ニリン</t>
    </rPh>
    <phoneticPr fontId="1"/>
  </si>
  <si>
    <t>軽自動車</t>
    <rPh sb="0" eb="4">
      <t>ケイジドウシャ</t>
    </rPh>
    <phoneticPr fontId="1"/>
  </si>
  <si>
    <t>貨物用</t>
    <rPh sb="0" eb="3">
      <t>カモツヨウ</t>
    </rPh>
    <phoneticPr fontId="1"/>
  </si>
  <si>
    <t>二輪</t>
    <rPh sb="0" eb="2">
      <t>ニリン</t>
    </rPh>
    <phoneticPr fontId="1"/>
  </si>
  <si>
    <t>（単位：台）</t>
    <rPh sb="1" eb="3">
      <t>タンイ</t>
    </rPh>
    <rPh sb="4" eb="5">
      <t>ダイ</t>
    </rPh>
    <phoneticPr fontId="1"/>
  </si>
  <si>
    <t>揚</t>
    <rPh sb="0" eb="1">
      <t>ア</t>
    </rPh>
    <phoneticPr fontId="1"/>
  </si>
  <si>
    <t>積</t>
    <rPh sb="0" eb="1">
      <t>ツ</t>
    </rPh>
    <phoneticPr fontId="1"/>
  </si>
  <si>
    <t>（単位：1000ｔ）</t>
    <rPh sb="1" eb="3">
      <t>タンイ</t>
    </rPh>
    <phoneticPr fontId="1"/>
  </si>
  <si>
    <t>　資料：中国運輸局・山口県統計年鑑</t>
    <rPh sb="1" eb="3">
      <t>シリョウ</t>
    </rPh>
    <rPh sb="4" eb="6">
      <t>チュウゴク</t>
    </rPh>
    <rPh sb="6" eb="8">
      <t>ウンユ</t>
    </rPh>
    <rPh sb="8" eb="9">
      <t>キョク</t>
    </rPh>
    <rPh sb="10" eb="13">
      <t>ヤマグチケン</t>
    </rPh>
    <rPh sb="13" eb="17">
      <t>トウケイネンカン</t>
    </rPh>
    <phoneticPr fontId="1"/>
  </si>
  <si>
    <t>年度末</t>
    <rPh sb="0" eb="3">
      <t>ネンドマツ</t>
    </rPh>
    <phoneticPr fontId="1"/>
  </si>
  <si>
    <t>山口県</t>
    <rPh sb="0" eb="3">
      <t>ヤマグチケン</t>
    </rPh>
    <phoneticPr fontId="1"/>
  </si>
  <si>
    <t>山口市</t>
    <rPh sb="0" eb="3">
      <t>ヤマグチシ</t>
    </rPh>
    <phoneticPr fontId="1"/>
  </si>
  <si>
    <t>　資料：</t>
    <rPh sb="1" eb="3">
      <t>シリョウ</t>
    </rPh>
    <phoneticPr fontId="1"/>
  </si>
  <si>
    <t>平成</t>
  </si>
  <si>
    <t>スペイン</t>
  </si>
  <si>
    <t>カナダ</t>
  </si>
  <si>
    <t>アメリカ</t>
  </si>
  <si>
    <t>メキシコ</t>
  </si>
  <si>
    <t>ブラジル</t>
  </si>
  <si>
    <t>デンマーク</t>
  </si>
  <si>
    <t>イギリス</t>
  </si>
  <si>
    <t>オランダ</t>
  </si>
  <si>
    <t>ベルギー</t>
  </si>
  <si>
    <t>フランス</t>
  </si>
  <si>
    <t>ドイツ</t>
  </si>
  <si>
    <t>イタリア</t>
  </si>
  <si>
    <t>スイス</t>
  </si>
  <si>
    <t>フィンランド</t>
  </si>
  <si>
    <t>オーストリア</t>
  </si>
  <si>
    <t>イスラエル</t>
  </si>
  <si>
    <t>大韓民国</t>
  </si>
  <si>
    <t>台湾</t>
  </si>
  <si>
    <t>タイ</t>
  </si>
  <si>
    <t>フィリピン</t>
  </si>
  <si>
    <t>南アフリカ</t>
  </si>
  <si>
    <t>オーストラリア</t>
  </si>
  <si>
    <t>中華人民共和国</t>
  </si>
  <si>
    <t>チェコ</t>
  </si>
  <si>
    <t>品名</t>
    <rPh sb="0" eb="2">
      <t>ヒンメイ</t>
    </rPh>
    <phoneticPr fontId="1"/>
  </si>
  <si>
    <t>数量単位</t>
    <rPh sb="0" eb="2">
      <t>スウリョウ</t>
    </rPh>
    <rPh sb="2" eb="4">
      <t>タンイ</t>
    </rPh>
    <phoneticPr fontId="1"/>
  </si>
  <si>
    <t>数量</t>
    <rPh sb="0" eb="2">
      <t>スウリョウ</t>
    </rPh>
    <phoneticPr fontId="1"/>
  </si>
  <si>
    <t>価額</t>
    <rPh sb="0" eb="2">
      <t>カガク</t>
    </rPh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</si>
  <si>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</si>
  <si>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食料に適さない原材料</t>
    <rPh sb="0" eb="2">
      <t>ショクリョウ</t>
    </rPh>
    <rPh sb="3" eb="4">
      <t>テキ</t>
    </rPh>
    <rPh sb="7" eb="10">
      <t>ゲンザイリョウ</t>
    </rPh>
    <phoneticPr fontId="1"/>
  </si>
  <si>
    <t>化学製品</t>
    <rPh sb="0" eb="2">
      <t>カガク</t>
    </rPh>
    <rPh sb="2" eb="4">
      <t>セイヒン</t>
    </rPh>
    <phoneticPr fontId="1"/>
  </si>
  <si>
    <t>原料別製品</t>
    <rPh sb="0" eb="2">
      <t>ゲンリョウ</t>
    </rPh>
    <rPh sb="2" eb="3">
      <t>ベツ</t>
    </rPh>
    <rPh sb="3" eb="5">
      <t>セイヒン</t>
    </rPh>
    <phoneticPr fontId="1"/>
  </si>
  <si>
    <t>雑製品</t>
    <rPh sb="0" eb="1">
      <t>ザツ</t>
    </rPh>
    <rPh sb="1" eb="3">
      <t>セイヒン</t>
    </rPh>
    <phoneticPr fontId="1"/>
  </si>
  <si>
    <t>特殊取扱品</t>
    <rPh sb="0" eb="2">
      <t>トクシュ</t>
    </rPh>
    <rPh sb="2" eb="4">
      <t>トリアツカイ</t>
    </rPh>
    <rPh sb="4" eb="5">
      <t>ヒン</t>
    </rPh>
    <phoneticPr fontId="1"/>
  </si>
  <si>
    <t>MT</t>
    <phoneticPr fontId="1"/>
  </si>
  <si>
    <t>内）</t>
    <rPh sb="0" eb="1">
      <t>ウチ</t>
    </rPh>
    <phoneticPr fontId="1"/>
  </si>
  <si>
    <t>有機化合物</t>
  </si>
  <si>
    <t>プラスチック</t>
  </si>
  <si>
    <t>一般機械</t>
  </si>
  <si>
    <t>輸送用機器</t>
  </si>
  <si>
    <t>自動車</t>
  </si>
  <si>
    <t>乗用車</t>
  </si>
  <si>
    <t>自動車の部分品</t>
  </si>
  <si>
    <t>（１）輸出</t>
    <rPh sb="3" eb="5">
      <t>ユシュツ</t>
    </rPh>
    <phoneticPr fontId="1"/>
  </si>
  <si>
    <t>（２）輸入</t>
    <rPh sb="3" eb="5">
      <t>ユニュウ</t>
    </rPh>
    <phoneticPr fontId="1"/>
  </si>
  <si>
    <t>糖みつ</t>
    <rPh sb="0" eb="1">
      <t>サトウ</t>
    </rPh>
    <phoneticPr fontId="1"/>
  </si>
  <si>
    <t>消毒剤・殺虫剤及び殺菌剤類</t>
    <rPh sb="0" eb="3">
      <t>ショウドクザイ</t>
    </rPh>
    <rPh sb="4" eb="7">
      <t>サッチュウザイ</t>
    </rPh>
    <rPh sb="7" eb="8">
      <t>オヨ</t>
    </rPh>
    <rPh sb="9" eb="12">
      <t>サッキンザイ</t>
    </rPh>
    <rPh sb="12" eb="13">
      <t>ルイ</t>
    </rPh>
    <phoneticPr fontId="1"/>
  </si>
  <si>
    <t>電気機器</t>
    <rPh sb="0" eb="2">
      <t>デンキ</t>
    </rPh>
    <rPh sb="2" eb="4">
      <t>キキ</t>
    </rPh>
    <phoneticPr fontId="1"/>
  </si>
  <si>
    <t>自動車の部分品</t>
    <rPh sb="0" eb="3">
      <t>ジドウシャ</t>
    </rPh>
    <rPh sb="4" eb="6">
      <t>ブブン</t>
    </rPh>
    <rPh sb="6" eb="7">
      <t>ヒン</t>
    </rPh>
    <phoneticPr fontId="1"/>
  </si>
  <si>
    <t>家具</t>
    <rPh sb="0" eb="2">
      <t>カグ</t>
    </rPh>
    <phoneticPr fontId="1"/>
  </si>
  <si>
    <t>(1)　移　　　出</t>
  </si>
  <si>
    <t>品種</t>
  </si>
  <si>
    <t>総数</t>
  </si>
  <si>
    <t>(2) 移　　　入</t>
  </si>
  <si>
    <t>水産品</t>
  </si>
  <si>
    <t>品目</t>
    <rPh sb="0" eb="2">
      <t>ヒンモク</t>
    </rPh>
    <phoneticPr fontId="1"/>
  </si>
  <si>
    <t>総            数</t>
    <rPh sb="0" eb="1">
      <t>フサ</t>
    </rPh>
    <rPh sb="13" eb="14">
      <t>カズ</t>
    </rPh>
    <phoneticPr fontId="1"/>
  </si>
  <si>
    <t>総                数</t>
    <rPh sb="0" eb="1">
      <t>フサ</t>
    </rPh>
    <rPh sb="17" eb="18">
      <t>カズ</t>
    </rPh>
    <phoneticPr fontId="1"/>
  </si>
  <si>
    <t>野島航路船舶三田尻中関港乗降人員</t>
    <rPh sb="0" eb="2">
      <t>ノシマ</t>
    </rPh>
    <rPh sb="2" eb="4">
      <t>コウロ</t>
    </rPh>
    <rPh sb="4" eb="6">
      <t>センパク</t>
    </rPh>
    <rPh sb="6" eb="9">
      <t>ミタジリ</t>
    </rPh>
    <rPh sb="9" eb="10">
      <t>ナカ</t>
    </rPh>
    <rPh sb="10" eb="11">
      <t>セキ</t>
    </rPh>
    <rPh sb="11" eb="12">
      <t>ミナト</t>
    </rPh>
    <rPh sb="12" eb="14">
      <t>ジョウコウ</t>
    </rPh>
    <rPh sb="14" eb="16">
      <t>ジンイン</t>
    </rPh>
    <phoneticPr fontId="1"/>
  </si>
  <si>
    <t>総数</t>
    <rPh sb="0" eb="2">
      <t>ソウスウ</t>
    </rPh>
    <phoneticPr fontId="1"/>
  </si>
  <si>
    <t>総額</t>
    <rPh sb="0" eb="2">
      <t>ソウガク</t>
    </rPh>
    <phoneticPr fontId="1"/>
  </si>
  <si>
    <t>種類別自動車保有台数</t>
    <rPh sb="0" eb="3">
      <t>シュルイベツ</t>
    </rPh>
    <rPh sb="3" eb="6">
      <t>ジドウシャ</t>
    </rPh>
    <rPh sb="6" eb="8">
      <t>ホユウ</t>
    </rPh>
    <rPh sb="8" eb="10">
      <t>ダイスウ</t>
    </rPh>
    <phoneticPr fontId="1"/>
  </si>
  <si>
    <t>事業者数</t>
    <rPh sb="0" eb="3">
      <t>ジギョウシャ</t>
    </rPh>
    <rPh sb="3" eb="4">
      <t>スウ</t>
    </rPh>
    <phoneticPr fontId="1"/>
  </si>
  <si>
    <t>車両数</t>
    <rPh sb="0" eb="2">
      <t>シャリョウ</t>
    </rPh>
    <rPh sb="2" eb="3">
      <t>スウ</t>
    </rPh>
    <phoneticPr fontId="1"/>
  </si>
  <si>
    <t>小包郵便物の取り扱い状況</t>
    <rPh sb="0" eb="2">
      <t>コヅツミ</t>
    </rPh>
    <rPh sb="2" eb="5">
      <t>ユウビンブツ</t>
    </rPh>
    <rPh sb="6" eb="9">
      <t>トリアツカ</t>
    </rPh>
    <rPh sb="10" eb="12">
      <t>ジョウキョウ</t>
    </rPh>
    <phoneticPr fontId="1"/>
  </si>
  <si>
    <t>山陽自動車道の利用状況</t>
    <rPh sb="0" eb="2">
      <t>サンヨウ</t>
    </rPh>
    <rPh sb="2" eb="6">
      <t>ジドウシャドウ</t>
    </rPh>
    <rPh sb="7" eb="9">
      <t>リヨウ</t>
    </rPh>
    <rPh sb="9" eb="11">
      <t>ジョウキョウ</t>
    </rPh>
    <phoneticPr fontId="1"/>
  </si>
  <si>
    <t>港湾運送事業の船舶積卸し実績</t>
    <rPh sb="0" eb="2">
      <t>コウワン</t>
    </rPh>
    <rPh sb="2" eb="4">
      <t>ウンソウ</t>
    </rPh>
    <rPh sb="4" eb="6">
      <t>ジギョウ</t>
    </rPh>
    <rPh sb="7" eb="9">
      <t>センパク</t>
    </rPh>
    <rPh sb="9" eb="10">
      <t>ツミオ</t>
    </rPh>
    <rPh sb="10" eb="11">
      <t>オロシ</t>
    </rPh>
    <rPh sb="12" eb="14">
      <t>ジッセキ</t>
    </rPh>
    <phoneticPr fontId="1"/>
  </si>
  <si>
    <t>防府市</t>
    <rPh sb="0" eb="3">
      <t>ホウフシ</t>
    </rPh>
    <phoneticPr fontId="1"/>
  </si>
  <si>
    <t>ＩＳＤＮ回線</t>
    <rPh sb="4" eb="6">
      <t>カイセン</t>
    </rPh>
    <phoneticPr fontId="1"/>
  </si>
  <si>
    <t>年度</t>
    <rPh sb="0" eb="2">
      <t>ネンド</t>
    </rPh>
    <phoneticPr fontId="1"/>
  </si>
  <si>
    <t>乗車人員</t>
    <rPh sb="0" eb="2">
      <t>ジョウシャ</t>
    </rPh>
    <rPh sb="2" eb="3">
      <t>ヒト</t>
    </rPh>
    <rPh sb="3" eb="4">
      <t>イン</t>
    </rPh>
    <phoneticPr fontId="1"/>
  </si>
  <si>
    <t>一日平均</t>
    <rPh sb="0" eb="2">
      <t>イチニチ</t>
    </rPh>
    <rPh sb="2" eb="4">
      <t>ヘイキン</t>
    </rPh>
    <phoneticPr fontId="1"/>
  </si>
  <si>
    <t>乗車人員</t>
    <rPh sb="0" eb="2">
      <t>ジョウシャ</t>
    </rPh>
    <rPh sb="2" eb="4">
      <t>ジンイン</t>
    </rPh>
    <phoneticPr fontId="1"/>
  </si>
  <si>
    <t>富海駅</t>
    <rPh sb="0" eb="2">
      <t>トノミ</t>
    </rPh>
    <rPh sb="2" eb="3">
      <t>エキ</t>
    </rPh>
    <phoneticPr fontId="1"/>
  </si>
  <si>
    <t>防府駅</t>
    <rPh sb="0" eb="2">
      <t>ホウフ</t>
    </rPh>
    <rPh sb="2" eb="3">
      <t>エキ</t>
    </rPh>
    <phoneticPr fontId="1"/>
  </si>
  <si>
    <t>大道駅</t>
    <rPh sb="0" eb="2">
      <t>ダイドウ</t>
    </rPh>
    <rPh sb="2" eb="3">
      <t>エキ</t>
    </rPh>
    <phoneticPr fontId="1"/>
  </si>
  <si>
    <t>（単位：GT）</t>
    <rPh sb="1" eb="3">
      <t>タンイ</t>
    </rPh>
    <phoneticPr fontId="1"/>
  </si>
  <si>
    <t>年次</t>
    <rPh sb="0" eb="2">
      <t>ネンジ</t>
    </rPh>
    <phoneticPr fontId="1"/>
  </si>
  <si>
    <t>5GT以上～500GT未満</t>
    <rPh sb="3" eb="5">
      <t>イジョウ</t>
    </rPh>
    <rPh sb="11" eb="13">
      <t>ミマン</t>
    </rPh>
    <phoneticPr fontId="1"/>
  </si>
  <si>
    <t>500～1000</t>
    <phoneticPr fontId="1"/>
  </si>
  <si>
    <t>1000～3000</t>
    <phoneticPr fontId="1"/>
  </si>
  <si>
    <t>3000～6000</t>
    <phoneticPr fontId="1"/>
  </si>
  <si>
    <t>6000～10000</t>
    <phoneticPr fontId="1"/>
  </si>
  <si>
    <t>隻数</t>
    <rPh sb="0" eb="2">
      <t>セキスウ</t>
    </rPh>
    <phoneticPr fontId="1"/>
  </si>
  <si>
    <t>総トン数</t>
    <rPh sb="0" eb="4">
      <t>ソウトンスウ</t>
    </rPh>
    <phoneticPr fontId="1"/>
  </si>
  <si>
    <t>平成</t>
    <rPh sb="0" eb="2">
      <t>ヘイセイ</t>
    </rPh>
    <phoneticPr fontId="1"/>
  </si>
  <si>
    <t>（単位：ｔ）</t>
    <rPh sb="1" eb="3">
      <t>タンイ</t>
    </rPh>
    <phoneticPr fontId="1"/>
  </si>
  <si>
    <t>農水産品</t>
    <rPh sb="0" eb="4">
      <t>ノウスイサンヒン</t>
    </rPh>
    <phoneticPr fontId="1"/>
  </si>
  <si>
    <t>林産品</t>
    <rPh sb="0" eb="2">
      <t>リンサン</t>
    </rPh>
    <rPh sb="2" eb="3">
      <t>ヒン</t>
    </rPh>
    <phoneticPr fontId="1"/>
  </si>
  <si>
    <t>鉱産品</t>
    <rPh sb="0" eb="2">
      <t>コウサン</t>
    </rPh>
    <rPh sb="2" eb="3">
      <t>ヒン</t>
    </rPh>
    <phoneticPr fontId="1"/>
  </si>
  <si>
    <t>金属機械工業品</t>
    <rPh sb="0" eb="2">
      <t>キンゾク</t>
    </rPh>
    <rPh sb="2" eb="4">
      <t>キカイ</t>
    </rPh>
    <rPh sb="4" eb="7">
      <t>コウギョウヒン</t>
    </rPh>
    <phoneticPr fontId="1"/>
  </si>
  <si>
    <t>化学工業品</t>
    <rPh sb="0" eb="2">
      <t>カガク</t>
    </rPh>
    <rPh sb="2" eb="5">
      <t>コウギョウヒン</t>
    </rPh>
    <phoneticPr fontId="1"/>
  </si>
  <si>
    <t>軽工業品</t>
    <rPh sb="0" eb="4">
      <t>ケイコウギョウヒン</t>
    </rPh>
    <phoneticPr fontId="1"/>
  </si>
  <si>
    <t>雑工業品</t>
    <rPh sb="0" eb="1">
      <t>ザツ</t>
    </rPh>
    <rPh sb="1" eb="4">
      <t>コウギョウヒン</t>
    </rPh>
    <phoneticPr fontId="1"/>
  </si>
  <si>
    <t>特殊品</t>
    <rPh sb="0" eb="2">
      <t>トクシュ</t>
    </rPh>
    <rPh sb="2" eb="3">
      <t>ヒン</t>
    </rPh>
    <phoneticPr fontId="1"/>
  </si>
  <si>
    <t>分類不能のもの</t>
    <rPh sb="0" eb="2">
      <t>ブンルイ</t>
    </rPh>
    <rPh sb="2" eb="4">
      <t>フノウ</t>
    </rPh>
    <phoneticPr fontId="1"/>
  </si>
  <si>
    <t>輸 　移 　出</t>
    <rPh sb="0" eb="1">
      <t>ユ</t>
    </rPh>
    <rPh sb="3" eb="4">
      <t>ウツリ</t>
    </rPh>
    <rPh sb="6" eb="7">
      <t>デ</t>
    </rPh>
    <phoneticPr fontId="1"/>
  </si>
  <si>
    <t>輸 　移 　入</t>
    <rPh sb="0" eb="1">
      <t>ユ</t>
    </rPh>
    <rPh sb="3" eb="4">
      <t>イシュツ</t>
    </rPh>
    <rPh sb="6" eb="7">
      <t>イ</t>
    </rPh>
    <phoneticPr fontId="1"/>
  </si>
  <si>
    <t>合 　 　　計</t>
    <rPh sb="0" eb="1">
      <t>ゴウ</t>
    </rPh>
    <rPh sb="6" eb="7">
      <t>ケイ</t>
    </rPh>
    <phoneticPr fontId="1"/>
  </si>
  <si>
    <t>金属製品</t>
    <rPh sb="0" eb="2">
      <t>キンゾク</t>
    </rPh>
    <rPh sb="2" eb="4">
      <t>セイヒン</t>
    </rPh>
    <phoneticPr fontId="1"/>
  </si>
  <si>
    <t>神戸</t>
    <rPh sb="0" eb="2">
      <t>コウベ</t>
    </rPh>
    <phoneticPr fontId="1"/>
  </si>
  <si>
    <t>広島</t>
    <rPh sb="0" eb="2">
      <t>ヒロシマ</t>
    </rPh>
    <phoneticPr fontId="1"/>
  </si>
  <si>
    <t>区分</t>
    <rPh sb="0" eb="2">
      <t>クブン</t>
    </rPh>
    <phoneticPr fontId="1"/>
  </si>
  <si>
    <t>１車当たり人口</t>
    <rPh sb="0" eb="1">
      <t>イッシャ</t>
    </rPh>
    <rPh sb="1" eb="2">
      <t>クルマ</t>
    </rPh>
    <rPh sb="2" eb="3">
      <t>アタ</t>
    </rPh>
    <rPh sb="5" eb="7">
      <t>ジンコウ</t>
    </rPh>
    <phoneticPr fontId="1"/>
  </si>
  <si>
    <t>延実在車両数</t>
    <rPh sb="0" eb="1">
      <t>エンチョウ</t>
    </rPh>
    <rPh sb="1" eb="2">
      <t>ジツ</t>
    </rPh>
    <rPh sb="2" eb="3">
      <t>ザイコ</t>
    </rPh>
    <rPh sb="3" eb="5">
      <t>シャリョウ</t>
    </rPh>
    <rPh sb="5" eb="6">
      <t>スウ</t>
    </rPh>
    <phoneticPr fontId="1"/>
  </si>
  <si>
    <t>延実働車両数</t>
    <rPh sb="0" eb="1">
      <t>エンチョウ</t>
    </rPh>
    <rPh sb="1" eb="3">
      <t>ジツドウ</t>
    </rPh>
    <rPh sb="3" eb="5">
      <t>シャリョウ</t>
    </rPh>
    <rPh sb="5" eb="6">
      <t>スウ</t>
    </rPh>
    <phoneticPr fontId="1"/>
  </si>
  <si>
    <t>実働率</t>
    <rPh sb="0" eb="2">
      <t>ジツドウ</t>
    </rPh>
    <rPh sb="2" eb="3">
      <t>リツ</t>
    </rPh>
    <phoneticPr fontId="1"/>
  </si>
  <si>
    <t>総走行キロ</t>
    <rPh sb="0" eb="1">
      <t>ソウ</t>
    </rPh>
    <rPh sb="1" eb="3">
      <t>ソウコウ</t>
    </rPh>
    <phoneticPr fontId="1"/>
  </si>
  <si>
    <t>実車キロ</t>
    <rPh sb="0" eb="1">
      <t>ジッシャ</t>
    </rPh>
    <rPh sb="1" eb="2">
      <t>クルマ</t>
    </rPh>
    <phoneticPr fontId="1"/>
  </si>
  <si>
    <t>実車率</t>
    <rPh sb="0" eb="1">
      <t>ジッシャ</t>
    </rPh>
    <rPh sb="1" eb="2">
      <t>クルマ</t>
    </rPh>
    <rPh sb="2" eb="3">
      <t>リツ</t>
    </rPh>
    <phoneticPr fontId="1"/>
  </si>
  <si>
    <t>輸送回数</t>
    <rPh sb="0" eb="2">
      <t>ユソウ</t>
    </rPh>
    <rPh sb="2" eb="4">
      <t>カイスウ</t>
    </rPh>
    <phoneticPr fontId="1"/>
  </si>
  <si>
    <t>輸送人員</t>
    <rPh sb="0" eb="2">
      <t>ユソウ</t>
    </rPh>
    <rPh sb="2" eb="4">
      <t>ジンイン</t>
    </rPh>
    <phoneticPr fontId="1"/>
  </si>
  <si>
    <t>旅客収入</t>
    <rPh sb="0" eb="2">
      <t>リョキャク</t>
    </rPh>
    <rPh sb="2" eb="4">
      <t>シュウニュウ</t>
    </rPh>
    <phoneticPr fontId="1"/>
  </si>
  <si>
    <t>１日１車当たり実車キロ</t>
    <rPh sb="1" eb="2">
      <t>ニチ</t>
    </rPh>
    <rPh sb="3" eb="4">
      <t>クルマ</t>
    </rPh>
    <rPh sb="4" eb="5">
      <t>ア</t>
    </rPh>
    <rPh sb="7" eb="8">
      <t>ジツ</t>
    </rPh>
    <rPh sb="8" eb="9">
      <t>クルマ</t>
    </rPh>
    <phoneticPr fontId="1"/>
  </si>
  <si>
    <t>１日１車当たり旅客収入</t>
    <rPh sb="1" eb="2">
      <t>ニチ</t>
    </rPh>
    <rPh sb="3" eb="4">
      <t>クルマ</t>
    </rPh>
    <rPh sb="4" eb="5">
      <t>ア</t>
    </rPh>
    <rPh sb="7" eb="9">
      <t>リョキャク</t>
    </rPh>
    <rPh sb="9" eb="11">
      <t>シュウニュウ</t>
    </rPh>
    <phoneticPr fontId="1"/>
  </si>
  <si>
    <t>(円)</t>
    <rPh sb="1" eb="2">
      <t>エン</t>
    </rPh>
    <phoneticPr fontId="1"/>
  </si>
  <si>
    <t>走行１キロ当たり収入</t>
    <rPh sb="0" eb="2">
      <t>ソウコウ</t>
    </rPh>
    <rPh sb="5" eb="6">
      <t>ア</t>
    </rPh>
    <rPh sb="8" eb="10">
      <t>シュウニュウ</t>
    </rPh>
    <phoneticPr fontId="1"/>
  </si>
  <si>
    <t>完成自動車</t>
    <rPh sb="0" eb="2">
      <t>カンセイ</t>
    </rPh>
    <rPh sb="2" eb="5">
      <t>ジドウシャ</t>
    </rPh>
    <phoneticPr fontId="1"/>
  </si>
  <si>
    <t>自動車部品</t>
    <rPh sb="0" eb="3">
      <t>ジドウシャ</t>
    </rPh>
    <rPh sb="3" eb="5">
      <t>ブヒン</t>
    </rPh>
    <phoneticPr fontId="1"/>
  </si>
  <si>
    <t>砂利・砂</t>
    <rPh sb="0" eb="2">
      <t>ジャリ</t>
    </rPh>
    <rPh sb="3" eb="4">
      <t>スナ</t>
    </rPh>
    <phoneticPr fontId="1"/>
  </si>
  <si>
    <t>(1) 輸　　　出</t>
  </si>
  <si>
    <t>(2) 輸　　　入</t>
  </si>
  <si>
    <t>仕向国</t>
  </si>
  <si>
    <t>シンガポール</t>
  </si>
  <si>
    <t>自動車部品</t>
  </si>
  <si>
    <t>（単位：千円）</t>
  </si>
  <si>
    <t>国（地域）名</t>
  </si>
  <si>
    <t>輸出前年比</t>
  </si>
  <si>
    <t>輸入前年比</t>
  </si>
  <si>
    <t>総額前年比</t>
  </si>
  <si>
    <t>（再掲）</t>
  </si>
  <si>
    <t>輸出金額</t>
  </si>
  <si>
    <t>輸入金額</t>
  </si>
  <si>
    <t>貿易総額</t>
  </si>
  <si>
    <t>Ａ／Ｃ</t>
  </si>
  <si>
    <t>Ｂ／Ｄ</t>
  </si>
  <si>
    <t>A+B/C+D</t>
  </si>
  <si>
    <t>Ａ</t>
  </si>
  <si>
    <t>構成比</t>
  </si>
  <si>
    <t>Ｂ</t>
  </si>
  <si>
    <t>Ａ＋Ｂ</t>
  </si>
  <si>
    <t>（％）</t>
  </si>
  <si>
    <t>国名</t>
  </si>
  <si>
    <t>機械類及び輸送機器類</t>
    <rPh sb="0" eb="3">
      <t>キカイルイ</t>
    </rPh>
    <rPh sb="3" eb="4">
      <t>オヨ</t>
    </rPh>
    <rPh sb="5" eb="7">
      <t>ユソウヨウ</t>
    </rPh>
    <rPh sb="7" eb="10">
      <t>キキルイ</t>
    </rPh>
    <phoneticPr fontId="1"/>
  </si>
  <si>
    <t>山口県港湾課・山口県統計年鑑　　注）大型船繋船岸は水深4.5メートル以上、小型船繋船岸は水深4.5メートル未満で、延長は延べ数である。繋船岸は公共部分のみで専用は除く。</t>
    <rPh sb="69" eb="70">
      <t>キシ</t>
    </rPh>
    <phoneticPr fontId="1"/>
  </si>
  <si>
    <t>　資料：山口県港湾課・山口県統計年鑑</t>
    <rPh sb="1" eb="3">
      <t>シリョウ</t>
    </rPh>
    <phoneticPr fontId="1"/>
  </si>
  <si>
    <t>年    次</t>
    <rPh sb="0" eb="1">
      <t>トシ</t>
    </rPh>
    <rPh sb="5" eb="6">
      <t>ツギ</t>
    </rPh>
    <phoneticPr fontId="1"/>
  </si>
  <si>
    <t>　資料：国土交通省「港湾統計（年報）」</t>
    <rPh sb="1" eb="3">
      <t>シリョウ</t>
    </rPh>
    <phoneticPr fontId="1"/>
  </si>
  <si>
    <t>年度末</t>
    <rPh sb="0" eb="3">
      <t>ネンドマツ</t>
    </rPh>
    <phoneticPr fontId="1"/>
  </si>
  <si>
    <t>西日本電信電話（株）山口支店・山口県統計年鑑　　</t>
    <rPh sb="0" eb="3">
      <t>ニシニホン</t>
    </rPh>
    <rPh sb="3" eb="5">
      <t>デンシン</t>
    </rPh>
    <rPh sb="5" eb="7">
      <t>デンワ</t>
    </rPh>
    <rPh sb="8" eb="9">
      <t>カブ</t>
    </rPh>
    <rPh sb="10" eb="12">
      <t>ヤマグチ</t>
    </rPh>
    <rPh sb="12" eb="14">
      <t>シテン</t>
    </rPh>
    <rPh sb="15" eb="17">
      <t>ヤマグチ</t>
    </rPh>
    <rPh sb="17" eb="18">
      <t>ケン</t>
    </rPh>
    <rPh sb="18" eb="20">
      <t>トウケイ</t>
    </rPh>
    <rPh sb="20" eb="22">
      <t>ネンカン</t>
    </rPh>
    <phoneticPr fontId="1"/>
  </si>
  <si>
    <t>加入
電話数</t>
    <rPh sb="0" eb="2">
      <t>カニュウ</t>
    </rPh>
    <rPh sb="3" eb="5">
      <t>デンワ</t>
    </rPh>
    <rPh sb="5" eb="6">
      <t>スウ</t>
    </rPh>
    <phoneticPr fontId="1"/>
  </si>
  <si>
    <t>ISDN
施設数</t>
    <rPh sb="5" eb="7">
      <t>シセツ</t>
    </rPh>
    <rPh sb="7" eb="8">
      <t>カズ</t>
    </rPh>
    <phoneticPr fontId="1"/>
  </si>
  <si>
    <t>ロシア</t>
    <phoneticPr fontId="1"/>
  </si>
  <si>
    <t>ポーランド</t>
    <phoneticPr fontId="1"/>
  </si>
  <si>
    <t>サウジアラビア</t>
    <phoneticPr fontId="1"/>
  </si>
  <si>
    <t>アラブ首長国連邦</t>
    <rPh sb="3" eb="5">
      <t>シュチョウ</t>
    </rPh>
    <rPh sb="5" eb="6">
      <t>コク</t>
    </rPh>
    <rPh sb="6" eb="8">
      <t>レンポウ</t>
    </rPh>
    <phoneticPr fontId="1"/>
  </si>
  <si>
    <t>ベトナム</t>
    <phoneticPr fontId="1"/>
  </si>
  <si>
    <t>マレーシア</t>
    <phoneticPr fontId="1"/>
  </si>
  <si>
    <t>家具</t>
    <rPh sb="0" eb="2">
      <t>カグ</t>
    </rPh>
    <phoneticPr fontId="1"/>
  </si>
  <si>
    <t>ゴム製品</t>
    <rPh sb="2" eb="4">
      <t>セイヒン</t>
    </rPh>
    <phoneticPr fontId="1"/>
  </si>
  <si>
    <t>一般機械</t>
    <rPh sb="0" eb="2">
      <t>イッパン</t>
    </rPh>
    <rPh sb="2" eb="4">
      <t>キカイ</t>
    </rPh>
    <phoneticPr fontId="1"/>
  </si>
  <si>
    <t>駅別旅客</t>
    <rPh sb="0" eb="1">
      <t>エキ</t>
    </rPh>
    <rPh sb="1" eb="2">
      <t>ベツ</t>
    </rPh>
    <rPh sb="2" eb="4">
      <t>リョキャク</t>
    </rPh>
    <phoneticPr fontId="1"/>
  </si>
  <si>
    <t>（単位：人）</t>
    <rPh sb="1" eb="3">
      <t>タンイ</t>
    </rPh>
    <rPh sb="4" eb="5">
      <t>ヒト</t>
    </rPh>
    <phoneticPr fontId="1"/>
  </si>
  <si>
    <t>資料：西日本旅客鉄道(株)広島支社・日本貨物鉄道(株)関西支社広島支店・山口県統計年鑑</t>
    <rPh sb="0" eb="2">
      <t>シリョウ</t>
    </rPh>
    <rPh sb="3" eb="6">
      <t>ニシニホン</t>
    </rPh>
    <rPh sb="6" eb="8">
      <t>リョキャク</t>
    </rPh>
    <rPh sb="8" eb="10">
      <t>テツドウ</t>
    </rPh>
    <rPh sb="11" eb="12">
      <t>カブ</t>
    </rPh>
    <rPh sb="13" eb="15">
      <t>ヒロシマ</t>
    </rPh>
    <rPh sb="15" eb="17">
      <t>シシャ</t>
    </rPh>
    <rPh sb="18" eb="20">
      <t>ニホン</t>
    </rPh>
    <rPh sb="20" eb="22">
      <t>カモツ</t>
    </rPh>
    <rPh sb="22" eb="24">
      <t>テツドウ</t>
    </rPh>
    <rPh sb="25" eb="26">
      <t>カブ</t>
    </rPh>
    <rPh sb="27" eb="29">
      <t>カンサイ</t>
    </rPh>
    <rPh sb="29" eb="31">
      <t>シシャ</t>
    </rPh>
    <rPh sb="31" eb="33">
      <t>ヒロシマ</t>
    </rPh>
    <rPh sb="33" eb="35">
      <t>シテン</t>
    </rPh>
    <rPh sb="36" eb="39">
      <t>ヤマグチケン</t>
    </rPh>
    <rPh sb="39" eb="41">
      <t>トウケイ</t>
    </rPh>
    <rPh sb="41" eb="43">
      <t>ネンカン</t>
    </rPh>
    <phoneticPr fontId="1"/>
  </si>
  <si>
    <t>年　度　　</t>
    <rPh sb="0" eb="1">
      <t>トシ</t>
    </rPh>
    <rPh sb="2" eb="3">
      <t>タビ</t>
    </rPh>
    <phoneticPr fontId="1"/>
  </si>
  <si>
    <t>駅　　名　　　　</t>
    <rPh sb="0" eb="1">
      <t>エキ</t>
    </rPh>
    <rPh sb="3" eb="4">
      <t>メイ</t>
    </rPh>
    <phoneticPr fontId="1"/>
  </si>
  <si>
    <t>取合せ品</t>
    <rPh sb="0" eb="2">
      <t>トリアワ</t>
    </rPh>
    <rPh sb="3" eb="4">
      <t>ヒン</t>
    </rPh>
    <phoneticPr fontId="1"/>
  </si>
  <si>
    <t>鉱物性燃料</t>
    <rPh sb="0" eb="3">
      <t>コウブツセイ</t>
    </rPh>
    <rPh sb="3" eb="5">
      <t>ネンリョウ</t>
    </rPh>
    <phoneticPr fontId="1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</si>
  <si>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1"/>
  </si>
  <si>
    <t xml:space="preserve">単位：千円 </t>
    <rPh sb="0" eb="2">
      <t>タンイ</t>
    </rPh>
    <rPh sb="3" eb="5">
      <t>センエン</t>
    </rPh>
    <phoneticPr fontId="1"/>
  </si>
  <si>
    <t>チリ</t>
    <phoneticPr fontId="1"/>
  </si>
  <si>
    <t>一般加入電話</t>
    <rPh sb="0" eb="2">
      <t>イッパン</t>
    </rPh>
    <rPh sb="2" eb="4">
      <t>カニュウ</t>
    </rPh>
    <rPh sb="4" eb="6">
      <t>デンワ</t>
    </rPh>
    <phoneticPr fontId="1"/>
  </si>
  <si>
    <t>住宅用</t>
    <rPh sb="0" eb="3">
      <t>ジュウタクヨウ</t>
    </rPh>
    <phoneticPr fontId="1"/>
  </si>
  <si>
    <t>事務用</t>
    <rPh sb="0" eb="3">
      <t>ジムヨウ</t>
    </rPh>
    <phoneticPr fontId="1"/>
  </si>
  <si>
    <t>　総            数　</t>
    <rPh sb="1" eb="2">
      <t>フサ</t>
    </rPh>
    <rPh sb="14" eb="15">
      <t>カズ</t>
    </rPh>
    <phoneticPr fontId="1"/>
  </si>
  <si>
    <t>10000 GT以上</t>
    <rPh sb="8" eb="10">
      <t>イジョウ</t>
    </rPh>
    <phoneticPr fontId="1"/>
  </si>
  <si>
    <t>産業機械</t>
    <rPh sb="0" eb="2">
      <t>サンギョウ</t>
    </rPh>
    <rPh sb="2" eb="4">
      <t>キカイ</t>
    </rPh>
    <phoneticPr fontId="1"/>
  </si>
  <si>
    <t>（ 三 田 尻 中 関 港 ）</t>
    <rPh sb="2" eb="3">
      <t>３</t>
    </rPh>
    <rPh sb="4" eb="5">
      <t>タ</t>
    </rPh>
    <rPh sb="6" eb="7">
      <t>シリ</t>
    </rPh>
    <rPh sb="8" eb="9">
      <t>ナカ</t>
    </rPh>
    <rPh sb="10" eb="11">
      <t>セキ</t>
    </rPh>
    <rPh sb="12" eb="13">
      <t>ミナト</t>
    </rPh>
    <phoneticPr fontId="1"/>
  </si>
  <si>
    <t>加入</t>
    <rPh sb="0" eb="2">
      <t>カニュウ</t>
    </rPh>
    <phoneticPr fontId="1"/>
  </si>
  <si>
    <t>乗込</t>
    <rPh sb="0" eb="2">
      <t>ノリコ</t>
    </rPh>
    <phoneticPr fontId="1"/>
  </si>
  <si>
    <t>上陸</t>
    <rPh sb="0" eb="2">
      <t>ジョウリク</t>
    </rPh>
    <phoneticPr fontId="1"/>
  </si>
  <si>
    <t>金属くず</t>
    <rPh sb="0" eb="2">
      <t>キンゾク</t>
    </rPh>
    <phoneticPr fontId="1"/>
  </si>
  <si>
    <t>（単位：ｍ）</t>
    <rPh sb="1" eb="3">
      <t>タンイ</t>
    </rPh>
    <phoneticPr fontId="1"/>
  </si>
  <si>
    <t>（各年 3月31日）</t>
    <rPh sb="1" eb="2">
      <t>カク</t>
    </rPh>
    <rPh sb="2" eb="3">
      <t>ネン</t>
    </rPh>
    <rPh sb="5" eb="6">
      <t>ツキ</t>
    </rPh>
    <rPh sb="8" eb="9">
      <t>ニチ</t>
    </rPh>
    <phoneticPr fontId="1"/>
  </si>
  <si>
    <t>小型船繋船岸延長</t>
    <rPh sb="0" eb="2">
      <t>コガタ</t>
    </rPh>
    <rPh sb="2" eb="3">
      <t>フネ</t>
    </rPh>
    <rPh sb="3" eb="4">
      <t>ツナ</t>
    </rPh>
    <rPh sb="4" eb="5">
      <t>フネ</t>
    </rPh>
    <rPh sb="5" eb="6">
      <t>キシ</t>
    </rPh>
    <rPh sb="6" eb="8">
      <t>エンチョウ</t>
    </rPh>
    <phoneticPr fontId="1"/>
  </si>
  <si>
    <t>大型船繋船岸延長</t>
    <rPh sb="0" eb="2">
      <t>オオガタ</t>
    </rPh>
    <rPh sb="2" eb="3">
      <t>フネ</t>
    </rPh>
    <rPh sb="3" eb="4">
      <t>ツナ</t>
    </rPh>
    <rPh sb="4" eb="5">
      <t>フネ</t>
    </rPh>
    <rPh sb="5" eb="6">
      <t>キシ</t>
    </rPh>
    <rPh sb="6" eb="8">
      <t>エンチョウ</t>
    </rPh>
    <phoneticPr fontId="1"/>
  </si>
  <si>
    <t>　資料：</t>
    <rPh sb="1" eb="3">
      <t>シリョウ</t>
    </rPh>
    <phoneticPr fontId="1"/>
  </si>
  <si>
    <t>化学薬品</t>
    <rPh sb="0" eb="2">
      <t>カガク</t>
    </rPh>
    <rPh sb="2" eb="4">
      <t>ヤクヒン</t>
    </rPh>
    <phoneticPr fontId="1"/>
  </si>
  <si>
    <t>堺泉北</t>
    <rPh sb="0" eb="1">
      <t>サカイ</t>
    </rPh>
    <rPh sb="1" eb="2">
      <t>イズミ</t>
    </rPh>
    <rPh sb="2" eb="3">
      <t>キタ</t>
    </rPh>
    <phoneticPr fontId="1"/>
  </si>
  <si>
    <t>鋼材</t>
    <rPh sb="0" eb="2">
      <t>コウザイ</t>
    </rPh>
    <phoneticPr fontId="1"/>
  </si>
  <si>
    <t>総　　　 　　　額</t>
    <rPh sb="8" eb="9">
      <t>ガク</t>
    </rPh>
    <phoneticPr fontId="1"/>
  </si>
  <si>
    <t xml:space="preserve"> 総    額</t>
    <rPh sb="6" eb="7">
      <t>ガク</t>
    </rPh>
    <phoneticPr fontId="1"/>
  </si>
  <si>
    <t>貨物用</t>
    <rPh sb="0" eb="2">
      <t>カモツ</t>
    </rPh>
    <rPh sb="2" eb="3">
      <t>ヨウ</t>
    </rPh>
    <phoneticPr fontId="1"/>
  </si>
  <si>
    <t>特殊用途車</t>
    <rPh sb="0" eb="2">
      <t>トクシュ</t>
    </rPh>
    <rPh sb="2" eb="4">
      <t>ヨウト</t>
    </rPh>
    <rPh sb="4" eb="5">
      <t>クルマ</t>
    </rPh>
    <phoneticPr fontId="1"/>
  </si>
  <si>
    <t>　　注）小型二輪は排気量が250㏄を超えるもので、軽自動車の二輪は排気量が125㏄を超え</t>
    <rPh sb="2" eb="3">
      <t>チュウ</t>
    </rPh>
    <phoneticPr fontId="1"/>
  </si>
  <si>
    <t>　　　　250㏄以下のもの。特殊用途車には大型特殊を、軽自動車の貨物用には三輪を含む。</t>
    <rPh sb="18" eb="19">
      <t>クルマ</t>
    </rPh>
    <phoneticPr fontId="1"/>
  </si>
  <si>
    <t>１事業者当たり車両数</t>
    <rPh sb="1" eb="3">
      <t>ジギョウ</t>
    </rPh>
    <rPh sb="3" eb="4">
      <t>シャ</t>
    </rPh>
    <rPh sb="4" eb="5">
      <t>ア</t>
    </rPh>
    <rPh sb="7" eb="9">
      <t>シャリョウ</t>
    </rPh>
    <rPh sb="9" eb="10">
      <t>スウ</t>
    </rPh>
    <phoneticPr fontId="1"/>
  </si>
  <si>
    <t>トン数</t>
    <rPh sb="2" eb="3">
      <t>スウ</t>
    </rPh>
    <phoneticPr fontId="1"/>
  </si>
  <si>
    <t>仕出国</t>
    <rPh sb="1" eb="2">
      <t>デ</t>
    </rPh>
    <phoneticPr fontId="1"/>
  </si>
  <si>
    <t>その他諸国合計</t>
    <phoneticPr fontId="1"/>
  </si>
  <si>
    <t>(％)</t>
    <phoneticPr fontId="1"/>
  </si>
  <si>
    <t>　　注）※印は年度末現在</t>
  </si>
  <si>
    <t>引受</t>
    <rPh sb="0" eb="2">
      <t>ヒキウ</t>
    </rPh>
    <phoneticPr fontId="1"/>
  </si>
  <si>
    <t>配達</t>
    <rPh sb="0" eb="2">
      <t>ハイタツ</t>
    </rPh>
    <phoneticPr fontId="1"/>
  </si>
  <si>
    <t>普通</t>
    <rPh sb="0" eb="2">
      <t>フツウ</t>
    </rPh>
    <phoneticPr fontId="1"/>
  </si>
  <si>
    <t>特殊</t>
    <rPh sb="0" eb="2">
      <t>トクシュ</t>
    </rPh>
    <phoneticPr fontId="1"/>
  </si>
  <si>
    <t>１日平均</t>
    <rPh sb="0" eb="2">
      <t>１ニチ</t>
    </rPh>
    <rPh sb="2" eb="4">
      <t>ヘイキン</t>
    </rPh>
    <phoneticPr fontId="1"/>
  </si>
  <si>
    <t>　資料：西日本電信電話（株） 山口支店</t>
    <rPh sb="1" eb="3">
      <t>シリョウ</t>
    </rPh>
    <phoneticPr fontId="1"/>
  </si>
  <si>
    <t>鹿島</t>
    <rPh sb="0" eb="2">
      <t>カシマ</t>
    </rPh>
    <phoneticPr fontId="1"/>
  </si>
  <si>
    <t>揚</t>
    <rPh sb="0" eb="1">
      <t>ア</t>
    </rPh>
    <phoneticPr fontId="1"/>
  </si>
  <si>
    <t>積</t>
    <rPh sb="0" eb="1">
      <t>ツ</t>
    </rPh>
    <phoneticPr fontId="1"/>
  </si>
  <si>
    <t>単位：千円</t>
    <rPh sb="0" eb="2">
      <t>タンイ</t>
    </rPh>
    <rPh sb="3" eb="5">
      <t>センエン</t>
    </rPh>
    <phoneticPr fontId="1"/>
  </si>
  <si>
    <t>※</t>
    <phoneticPr fontId="1"/>
  </si>
  <si>
    <t>※</t>
    <phoneticPr fontId="1"/>
  </si>
  <si>
    <t>(％)</t>
    <phoneticPr fontId="1"/>
  </si>
  <si>
    <t>注）加入電話は、一般加入電話、ビル電話及びメンバーズネットの総施設数。</t>
    <rPh sb="2" eb="4">
      <t>カニュウ</t>
    </rPh>
    <rPh sb="4" eb="6">
      <t>デンワ</t>
    </rPh>
    <rPh sb="8" eb="10">
      <t>イッパン</t>
    </rPh>
    <rPh sb="10" eb="12">
      <t>カニュウ</t>
    </rPh>
    <rPh sb="12" eb="14">
      <t>デンワ</t>
    </rPh>
    <rPh sb="17" eb="19">
      <t>デンワ</t>
    </rPh>
    <rPh sb="30" eb="31">
      <t>ソウ</t>
    </rPh>
    <rPh sb="31" eb="33">
      <t>シセツ</t>
    </rPh>
    <rPh sb="33" eb="34">
      <t>スウ</t>
    </rPh>
    <phoneticPr fontId="1"/>
  </si>
  <si>
    <t>133</t>
    <phoneticPr fontId="1"/>
  </si>
  <si>
    <t xml:space="preserve"> 電話の加入状況等</t>
    <rPh sb="1" eb="3">
      <t>デンワ</t>
    </rPh>
    <rPh sb="4" eb="6">
      <t>カニュウ</t>
    </rPh>
    <rPh sb="6" eb="8">
      <t>ジョウキョウ</t>
    </rPh>
    <rPh sb="8" eb="9">
      <t>トウ</t>
    </rPh>
    <phoneticPr fontId="1"/>
  </si>
  <si>
    <t>注）ＩＳＤＮとは、総合ディジタル通信網のことです。</t>
    <rPh sb="0" eb="1">
      <t>チュウ</t>
    </rPh>
    <rPh sb="9" eb="11">
      <t>ソウゴウ</t>
    </rPh>
    <rPh sb="16" eb="19">
      <t>ツウシンモウ</t>
    </rPh>
    <phoneticPr fontId="1"/>
  </si>
  <si>
    <t>インドネシア</t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</si>
  <si>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</si>
  <si>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不明</t>
    <rPh sb="0" eb="2">
      <t>フメイ</t>
    </rPh>
    <phoneticPr fontId="1"/>
  </si>
  <si>
    <t xml:space="preserve">  資料：日本郵便株式会社 防府支店　    注）外国郵便物は普通郵便物に含む。</t>
    <rPh sb="2" eb="4">
      <t>シリョウ</t>
    </rPh>
    <rPh sb="5" eb="7">
      <t>ニホン</t>
    </rPh>
    <rPh sb="7" eb="9">
      <t>ユウビン</t>
    </rPh>
    <rPh sb="9" eb="13">
      <t>カブシキガイシャ</t>
    </rPh>
    <rPh sb="14" eb="16">
      <t>ホウフ</t>
    </rPh>
    <rPh sb="16" eb="18">
      <t>シテン</t>
    </rPh>
    <rPh sb="23" eb="24">
      <t>チュウ</t>
    </rPh>
    <rPh sb="25" eb="27">
      <t>ガイコク</t>
    </rPh>
    <rPh sb="27" eb="30">
      <t>ユウビンブツ</t>
    </rPh>
    <rPh sb="31" eb="33">
      <t>フツウ</t>
    </rPh>
    <rPh sb="33" eb="36">
      <t>ユウビンブツ</t>
    </rPh>
    <rPh sb="37" eb="38">
      <t>フク</t>
    </rPh>
    <phoneticPr fontId="1"/>
  </si>
  <si>
    <t>ペルー</t>
    <phoneticPr fontId="1"/>
  </si>
  <si>
    <t xml:space="preserve"> </t>
    <phoneticPr fontId="1"/>
  </si>
  <si>
    <t>(千km)</t>
    <rPh sb="1" eb="2">
      <t>セン</t>
    </rPh>
    <phoneticPr fontId="1"/>
  </si>
  <si>
    <t>(千回)</t>
    <rPh sb="1" eb="2">
      <t>セン</t>
    </rPh>
    <rPh sb="2" eb="3">
      <t>カイ</t>
    </rPh>
    <phoneticPr fontId="1"/>
  </si>
  <si>
    <t>(千人)</t>
    <rPh sb="1" eb="2">
      <t>セン</t>
    </rPh>
    <rPh sb="2" eb="3">
      <t>ニン</t>
    </rPh>
    <phoneticPr fontId="1"/>
  </si>
  <si>
    <t>(千円)</t>
    <rPh sb="1" eb="2">
      <t>セン</t>
    </rPh>
    <rPh sb="2" eb="3">
      <t>エン</t>
    </rPh>
    <phoneticPr fontId="1"/>
  </si>
  <si>
    <t>(キロ)</t>
    <phoneticPr fontId="1"/>
  </si>
  <si>
    <t>トン数階級別入港船舶 （三田尻中関港）</t>
    <rPh sb="2" eb="3">
      <t>スウ</t>
    </rPh>
    <rPh sb="3" eb="5">
      <t>カイキュウ</t>
    </rPh>
    <rPh sb="5" eb="6">
      <t>ベツ</t>
    </rPh>
    <rPh sb="6" eb="8">
      <t>ニュウコウ</t>
    </rPh>
    <rPh sb="8" eb="10">
      <t>センパク</t>
    </rPh>
    <phoneticPr fontId="1"/>
  </si>
  <si>
    <t>韓国</t>
    <rPh sb="0" eb="2">
      <t>カンコク</t>
    </rPh>
    <phoneticPr fontId="11"/>
  </si>
  <si>
    <t>ハイヤー・タクシー事業の概況</t>
    <rPh sb="9" eb="11">
      <t>ジギョウ</t>
    </rPh>
    <rPh sb="12" eb="14">
      <t>ガイキョウ</t>
    </rPh>
    <phoneticPr fontId="1"/>
  </si>
  <si>
    <t>品目別通関輸出入実績（三田尻中関港）</t>
    <rPh sb="0" eb="2">
      <t>ヒンモク</t>
    </rPh>
    <rPh sb="2" eb="3">
      <t>ベツ</t>
    </rPh>
    <rPh sb="3" eb="5">
      <t>ツウカン</t>
    </rPh>
    <rPh sb="5" eb="7">
      <t>ユシュツ</t>
    </rPh>
    <rPh sb="7" eb="8">
      <t>イ</t>
    </rPh>
    <rPh sb="8" eb="10">
      <t>ジッセキ</t>
    </rPh>
    <phoneticPr fontId="1"/>
  </si>
  <si>
    <t xml:space="preserve"> 　港　湾　施　設 （三田尻中関港）</t>
    <rPh sb="2" eb="5">
      <t>コウワン</t>
    </rPh>
    <rPh sb="6" eb="9">
      <t>シセツ</t>
    </rPh>
    <rPh sb="11" eb="14">
      <t>ミタジリ</t>
    </rPh>
    <rPh sb="14" eb="15">
      <t>ナカ</t>
    </rPh>
    <rPh sb="15" eb="16">
      <t>セキ</t>
    </rPh>
    <rPh sb="16" eb="17">
      <t>ミナト</t>
    </rPh>
    <phoneticPr fontId="1"/>
  </si>
  <si>
    <t>自動車部品</t>
    <rPh sb="0" eb="3">
      <t>ジドウシャ</t>
    </rPh>
    <rPh sb="3" eb="5">
      <t>ブヒン</t>
    </rPh>
    <phoneticPr fontId="11"/>
  </si>
  <si>
    <t>化学薬品</t>
    <rPh sb="0" eb="2">
      <t>カガク</t>
    </rPh>
    <rPh sb="2" eb="4">
      <t>ヤクヒン</t>
    </rPh>
    <phoneticPr fontId="11"/>
  </si>
  <si>
    <t>その他繊維工業品</t>
    <rPh sb="2" eb="3">
      <t>タ</t>
    </rPh>
    <rPh sb="3" eb="5">
      <t>センイ</t>
    </rPh>
    <rPh sb="5" eb="7">
      <t>コウギョウ</t>
    </rPh>
    <rPh sb="7" eb="8">
      <t>ヒン</t>
    </rPh>
    <phoneticPr fontId="11"/>
  </si>
  <si>
    <t>ＩＳＤＮ
施設数</t>
    <rPh sb="5" eb="7">
      <t>シセツ</t>
    </rPh>
    <rPh sb="7" eb="8">
      <t>カズ</t>
    </rPh>
    <phoneticPr fontId="1"/>
  </si>
  <si>
    <t>ＩＳＤＮ施設数はＩＮＳネット64、ＩＮＳネット64・ライト、ＩＮＳネット64メンバーズ、ＩＮＳネット1500及びＩＮＳネット1500メンバーズの総施設数。ただし、ＩＮＳネット1500の1回線はＩＮＳネット64の10回線分で換算。</t>
    <rPh sb="4" eb="7">
      <t>シセツスウ</t>
    </rPh>
    <rPh sb="54" eb="55">
      <t>オヨ</t>
    </rPh>
    <rPh sb="72" eb="73">
      <t>ソウ</t>
    </rPh>
    <rPh sb="73" eb="75">
      <t>シセツ</t>
    </rPh>
    <rPh sb="75" eb="76">
      <t>スウ</t>
    </rPh>
    <rPh sb="93" eb="95">
      <t>カイセン</t>
    </rPh>
    <rPh sb="107" eb="109">
      <t>カイセン</t>
    </rPh>
    <rPh sb="109" eb="110">
      <t>ブン</t>
    </rPh>
    <rPh sb="111" eb="113">
      <t>カンザン</t>
    </rPh>
    <phoneticPr fontId="1"/>
  </si>
  <si>
    <t>その他諸国合計</t>
    <phoneticPr fontId="1"/>
  </si>
  <si>
    <t>平成28年</t>
    <rPh sb="0" eb="2">
      <t>ヘイセイ</t>
    </rPh>
    <phoneticPr fontId="1"/>
  </si>
  <si>
    <t>9-1</t>
    <phoneticPr fontId="1"/>
  </si>
  <si>
    <t>9-2</t>
    <phoneticPr fontId="1"/>
  </si>
  <si>
    <t>9-3</t>
    <phoneticPr fontId="1"/>
  </si>
  <si>
    <t>9-4</t>
    <phoneticPr fontId="1"/>
  </si>
  <si>
    <t>9-7</t>
    <phoneticPr fontId="1"/>
  </si>
  <si>
    <t>9-8</t>
    <phoneticPr fontId="1"/>
  </si>
  <si>
    <t>9-9</t>
    <phoneticPr fontId="1"/>
  </si>
  <si>
    <t>9-10</t>
    <phoneticPr fontId="1"/>
  </si>
  <si>
    <t>9-11</t>
    <phoneticPr fontId="1"/>
  </si>
  <si>
    <t>9-12</t>
    <phoneticPr fontId="1"/>
  </si>
  <si>
    <t>9-13</t>
    <phoneticPr fontId="1"/>
  </si>
  <si>
    <t>9-14</t>
    <phoneticPr fontId="1"/>
  </si>
  <si>
    <t>9-15</t>
    <phoneticPr fontId="1"/>
  </si>
  <si>
    <t>平成30年</t>
    <rPh sb="0" eb="2">
      <t>ヘイセイ</t>
    </rPh>
    <rPh sb="4" eb="5">
      <t>ネン</t>
    </rPh>
    <phoneticPr fontId="1"/>
  </si>
  <si>
    <t>平成29年度</t>
    <rPh sb="0" eb="2">
      <t>ヘイセイ</t>
    </rPh>
    <rPh sb="4" eb="5">
      <t>ネン</t>
    </rPh>
    <rPh sb="5" eb="6">
      <t>ド</t>
    </rPh>
    <phoneticPr fontId="1"/>
  </si>
  <si>
    <t>平成29年</t>
    <rPh sb="0" eb="2">
      <t>ヘイセイ</t>
    </rPh>
    <phoneticPr fontId="1"/>
  </si>
  <si>
    <t>港湾別海上移出入貨物量（三田尻中関港）</t>
    <phoneticPr fontId="1"/>
  </si>
  <si>
    <t>国別通関輸出入実績（三田尻中関港）</t>
    <phoneticPr fontId="1"/>
  </si>
  <si>
    <t>平成31年</t>
    <rPh sb="0" eb="2">
      <t>ヘイセイ</t>
    </rPh>
    <rPh sb="4" eb="5">
      <t>ネン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</si>
  <si>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1"/>
  </si>
  <si>
    <t>平成30年</t>
    <rPh sb="0" eb="2">
      <t>ヘイセイ</t>
    </rPh>
    <phoneticPr fontId="1"/>
  </si>
  <si>
    <t>インドネシア</t>
  </si>
  <si>
    <t>ブルネイ</t>
  </si>
  <si>
    <t>マレーシア</t>
  </si>
  <si>
    <t>アラブ首長国</t>
  </si>
  <si>
    <t>オマーン</t>
  </si>
  <si>
    <t>カタール</t>
  </si>
  <si>
    <t>クウェート</t>
  </si>
  <si>
    <t>バーレーン</t>
  </si>
  <si>
    <t>ヨルダン</t>
  </si>
  <si>
    <t>エジプト</t>
  </si>
  <si>
    <t>チュニジア</t>
  </si>
  <si>
    <t>モロッコ</t>
  </si>
  <si>
    <t>タンザニア</t>
  </si>
  <si>
    <t>モザンビーク</t>
  </si>
  <si>
    <t>モーリシャス</t>
  </si>
  <si>
    <t>レユニオン</t>
  </si>
  <si>
    <t>ウクライナ</t>
  </si>
  <si>
    <t>グアテマラ</t>
  </si>
  <si>
    <t>コスタリカ</t>
  </si>
  <si>
    <t>徳山下松</t>
  </si>
  <si>
    <t>姫路</t>
  </si>
  <si>
    <t>福山</t>
  </si>
  <si>
    <t>大分</t>
  </si>
  <si>
    <t>県内諸港</t>
  </si>
  <si>
    <t>北九州</t>
  </si>
  <si>
    <t>津久見</t>
  </si>
  <si>
    <t>名古屋</t>
  </si>
  <si>
    <t>水島</t>
  </si>
  <si>
    <t>今切</t>
  </si>
  <si>
    <t>コークス</t>
  </si>
  <si>
    <t>東播磨</t>
  </si>
  <si>
    <t>岡山</t>
  </si>
  <si>
    <t>県内諸港</t>
    <phoneticPr fontId="1"/>
  </si>
  <si>
    <t>資料：財務省貿易統計　　　</t>
    <rPh sb="3" eb="6">
      <t>ザイムショウ</t>
    </rPh>
    <rPh sb="6" eb="8">
      <t>ボウエキ</t>
    </rPh>
    <rPh sb="8" eb="10">
      <t>トウケイ</t>
    </rPh>
    <phoneticPr fontId="1"/>
  </si>
  <si>
    <t>　資料：財務省貿易統計　　　注）輸出額10億円以上又は輸入額1億円以上の相手国（地域）のみ表章</t>
    <rPh sb="25" eb="26">
      <t>マタ</t>
    </rPh>
    <phoneticPr fontId="1"/>
  </si>
  <si>
    <t>9-6  国別海上輸出入貨物量（三田尻中関港）</t>
    <phoneticPr fontId="1"/>
  </si>
  <si>
    <t>電気通信普及状況</t>
    <phoneticPr fontId="1"/>
  </si>
  <si>
    <t>元</t>
    <rPh sb="0" eb="1">
      <t>ガン</t>
    </rPh>
    <phoneticPr fontId="1"/>
  </si>
  <si>
    <t>令和</t>
    <rPh sb="0" eb="1">
      <t>レイ</t>
    </rPh>
    <rPh sb="1" eb="2">
      <t>ワ</t>
    </rPh>
    <phoneticPr fontId="1"/>
  </si>
  <si>
    <t>　</t>
    <phoneticPr fontId="1"/>
  </si>
  <si>
    <t>令和２年</t>
    <rPh sb="0" eb="1">
      <t>レイ</t>
    </rPh>
    <rPh sb="1" eb="2">
      <t>ワ</t>
    </rPh>
    <rPh sb="3" eb="4">
      <t>ネン</t>
    </rPh>
    <phoneticPr fontId="1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</si>
  <si>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1"/>
  </si>
  <si>
    <t>令和</t>
    <rPh sb="0" eb="2">
      <t>レイワ</t>
    </rPh>
    <phoneticPr fontId="1"/>
  </si>
  <si>
    <t>資料：中国運輸局「運輸要覧」</t>
    <rPh sb="0" eb="2">
      <t>シリョウ</t>
    </rPh>
    <rPh sb="3" eb="5">
      <t>チュウゴク</t>
    </rPh>
    <rPh sb="5" eb="7">
      <t>ウンユ</t>
    </rPh>
    <rPh sb="7" eb="8">
      <t>キョク</t>
    </rPh>
    <rPh sb="9" eb="13">
      <t>ウンユヨウラン</t>
    </rPh>
    <phoneticPr fontId="1"/>
  </si>
  <si>
    <t>中国(マカオ)</t>
  </si>
  <si>
    <t>パキスタン</t>
  </si>
  <si>
    <t>コロンビア</t>
  </si>
  <si>
    <t>韓国</t>
    <phoneticPr fontId="11"/>
  </si>
  <si>
    <t>中国</t>
    <phoneticPr fontId="11"/>
  </si>
  <si>
    <t>分類不能のもの</t>
    <rPh sb="0" eb="2">
      <t>ブンルイ</t>
    </rPh>
    <rPh sb="2" eb="4">
      <t>フノウ</t>
    </rPh>
    <phoneticPr fontId="11"/>
  </si>
  <si>
    <t>横浜</t>
  </si>
  <si>
    <t>再生用資材</t>
    <rPh sb="0" eb="3">
      <t>サイセイヨウ</t>
    </rPh>
    <rPh sb="3" eb="5">
      <t>シザイ</t>
    </rPh>
    <phoneticPr fontId="1"/>
  </si>
  <si>
    <t>薪炭</t>
    <rPh sb="0" eb="1">
      <t>マキ</t>
    </rPh>
    <rPh sb="1" eb="2">
      <t>スミ</t>
    </rPh>
    <phoneticPr fontId="1"/>
  </si>
  <si>
    <t>石炭</t>
    <rPh sb="0" eb="2">
      <t>セキタン</t>
    </rPh>
    <phoneticPr fontId="1"/>
  </si>
  <si>
    <t>NO</t>
  </si>
  <si>
    <t>KG</t>
  </si>
  <si>
    <t>MT</t>
  </si>
  <si>
    <t>アメリカ合衆国</t>
    <rPh sb="4" eb="7">
      <t>ガッシュウコク</t>
    </rPh>
    <phoneticPr fontId="1"/>
  </si>
  <si>
    <t>南アフリカ共和国</t>
    <rPh sb="5" eb="7">
      <t>キョウワ</t>
    </rPh>
    <rPh sb="7" eb="8">
      <t>コク</t>
    </rPh>
    <phoneticPr fontId="1"/>
  </si>
  <si>
    <t>Ｃ</t>
    <phoneticPr fontId="1"/>
  </si>
  <si>
    <t>Ｄ</t>
    <phoneticPr fontId="1"/>
  </si>
  <si>
    <t>Ｃ＋Ｄ</t>
    <phoneticPr fontId="1"/>
  </si>
  <si>
    <t>最終船卸国</t>
    <rPh sb="0" eb="2">
      <t>サイシュウ</t>
    </rPh>
    <rPh sb="2" eb="3">
      <t>フネ</t>
    </rPh>
    <rPh sb="3" eb="4">
      <t>オロシ</t>
    </rPh>
    <rPh sb="4" eb="5">
      <t>コク</t>
    </rPh>
    <phoneticPr fontId="11"/>
  </si>
  <si>
    <t>スロバキア</t>
    <phoneticPr fontId="1"/>
  </si>
  <si>
    <t>ルーマニア</t>
    <phoneticPr fontId="1"/>
  </si>
  <si>
    <t>令和</t>
  </si>
  <si>
    <t>令和３年</t>
    <rPh sb="0" eb="1">
      <t>レイ</t>
    </rPh>
    <rPh sb="1" eb="2">
      <t>ワ</t>
    </rPh>
    <rPh sb="3" eb="4">
      <t>ネン</t>
    </rPh>
    <phoneticPr fontId="1"/>
  </si>
  <si>
    <t>令和２年度</t>
    <rPh sb="0" eb="1">
      <t>レイ</t>
    </rPh>
    <rPh sb="1" eb="2">
      <t>ワ</t>
    </rPh>
    <rPh sb="3" eb="4">
      <t>ネン</t>
    </rPh>
    <rPh sb="4" eb="5">
      <t>ド</t>
    </rPh>
    <phoneticPr fontId="1"/>
  </si>
  <si>
    <t>令和２年</t>
    <rPh sb="0" eb="1">
      <t>レイ</t>
    </rPh>
    <rPh sb="1" eb="2">
      <t>ワ</t>
    </rPh>
    <rPh sb="3" eb="4">
      <t>ドシ</t>
    </rPh>
    <phoneticPr fontId="1"/>
  </si>
  <si>
    <t>平成31年/令和元年</t>
    <rPh sb="0" eb="2">
      <t>ヘイセイ</t>
    </rPh>
    <rPh sb="4" eb="5">
      <t>ネン</t>
    </rPh>
    <rPh sb="6" eb="8">
      <t>レイワ</t>
    </rPh>
    <rPh sb="8" eb="9">
      <t>ガン</t>
    </rPh>
    <phoneticPr fontId="1"/>
  </si>
  <si>
    <t>　資料：国土交通省「港湾統計年報」・山口県統計年鑑</t>
    <rPh sb="1" eb="3">
      <t>シリョウ</t>
    </rPh>
    <rPh sb="4" eb="9">
      <t>コクドコウツウショウ</t>
    </rPh>
    <rPh sb="10" eb="12">
      <t>コウワン</t>
    </rPh>
    <rPh sb="12" eb="14">
      <t>トウケイ</t>
    </rPh>
    <rPh sb="14" eb="16">
      <t>ネンポウ</t>
    </rPh>
    <phoneticPr fontId="1"/>
  </si>
  <si>
    <r>
      <rPr>
        <sz val="7"/>
        <rFont val="DF特太ゴシック体"/>
        <family val="3"/>
        <charset val="128"/>
      </rPr>
      <t>（平成31年）</t>
    </r>
    <r>
      <rPr>
        <sz val="10.5"/>
        <rFont val="DF特太ゴシック体"/>
        <family val="3"/>
        <charset val="128"/>
      </rPr>
      <t>令和</t>
    </r>
    <rPh sb="1" eb="3">
      <t>ヘイセイ</t>
    </rPh>
    <rPh sb="5" eb="6">
      <t>ネン</t>
    </rPh>
    <rPh sb="7" eb="9">
      <t>レイワ</t>
    </rPh>
    <phoneticPr fontId="1"/>
  </si>
  <si>
    <r>
      <rPr>
        <sz val="8"/>
        <rFont val="DF特太ゴシック体"/>
        <family val="3"/>
        <charset val="128"/>
      </rPr>
      <t>（平成31年）</t>
    </r>
    <r>
      <rPr>
        <sz val="10.5"/>
        <rFont val="DF特太ゴシック体"/>
        <family val="3"/>
        <charset val="128"/>
      </rPr>
      <t>令和</t>
    </r>
    <rPh sb="1" eb="3">
      <t>ヘイセイ</t>
    </rPh>
    <rPh sb="5" eb="6">
      <t>ネン</t>
    </rPh>
    <rPh sb="7" eb="9">
      <t>レイワ</t>
    </rPh>
    <phoneticPr fontId="1"/>
  </si>
  <si>
    <t>山口県港湾課・山口県統計年鑑</t>
    <rPh sb="0" eb="2">
      <t>ヤマグチ</t>
    </rPh>
    <rPh sb="2" eb="3">
      <t>ケン</t>
    </rPh>
    <rPh sb="3" eb="5">
      <t>コウワン</t>
    </rPh>
    <rPh sb="5" eb="6">
      <t>カ</t>
    </rPh>
    <phoneticPr fontId="1"/>
  </si>
  <si>
    <t>資料：中国運輸局山口運輸支局・山口県統計年鑑</t>
    <rPh sb="0" eb="2">
      <t>シリョウ</t>
    </rPh>
    <rPh sb="15" eb="17">
      <t>ヤマグチ</t>
    </rPh>
    <rPh sb="17" eb="18">
      <t>ケン</t>
    </rPh>
    <rPh sb="18" eb="22">
      <t>トウケイネンカン</t>
    </rPh>
    <phoneticPr fontId="1"/>
  </si>
  <si>
    <t>平成31年/令和元年</t>
    <rPh sb="0" eb="2">
      <t>ヘイセイ</t>
    </rPh>
    <rPh sb="4" eb="5">
      <t>ネン</t>
    </rPh>
    <rPh sb="6" eb="7">
      <t>レイ</t>
    </rPh>
    <rPh sb="7" eb="8">
      <t>ワ</t>
    </rPh>
    <rPh sb="8" eb="9">
      <t>ガン</t>
    </rPh>
    <rPh sb="9" eb="10">
      <t>ドシ</t>
    </rPh>
    <phoneticPr fontId="1"/>
  </si>
  <si>
    <t>韓国</t>
    <rPh sb="0" eb="2">
      <t>カンコク</t>
    </rPh>
    <phoneticPr fontId="13"/>
  </si>
  <si>
    <t>トルコ</t>
  </si>
  <si>
    <t>グァム</t>
  </si>
  <si>
    <t>ガーナ</t>
  </si>
  <si>
    <t>ケニア</t>
  </si>
  <si>
    <t>ナイジェリア</t>
  </si>
  <si>
    <t>パナマ</t>
  </si>
  <si>
    <t>チリ</t>
  </si>
  <si>
    <t>ペルー</t>
  </si>
  <si>
    <t>仕向県・港名</t>
    <rPh sb="0" eb="1">
      <t>シ</t>
    </rPh>
    <rPh sb="1" eb="2">
      <t>コウ</t>
    </rPh>
    <rPh sb="2" eb="3">
      <t>ケン</t>
    </rPh>
    <rPh sb="4" eb="5">
      <t>ミナト</t>
    </rPh>
    <rPh sb="5" eb="6">
      <t>メイ</t>
    </rPh>
    <phoneticPr fontId="1"/>
  </si>
  <si>
    <t>大阪府</t>
  </si>
  <si>
    <t>堺泉北</t>
    <rPh sb="0" eb="1">
      <t>サカイ</t>
    </rPh>
    <rPh sb="1" eb="2">
      <t>イズミ</t>
    </rPh>
    <rPh sb="2" eb="3">
      <t>キタ</t>
    </rPh>
    <phoneticPr fontId="11"/>
  </si>
  <si>
    <t>岡山県</t>
  </si>
  <si>
    <t>山口県</t>
  </si>
  <si>
    <t>徳山下松</t>
    <rPh sb="0" eb="2">
      <t>トクヤマ</t>
    </rPh>
    <rPh sb="2" eb="4">
      <t>クダマツ</t>
    </rPh>
    <phoneticPr fontId="11"/>
  </si>
  <si>
    <t>その他</t>
  </si>
  <si>
    <t>海上</t>
  </si>
  <si>
    <t>広島県</t>
  </si>
  <si>
    <t>広島県</t>
    <rPh sb="0" eb="2">
      <t>ヒロシマ</t>
    </rPh>
    <rPh sb="2" eb="3">
      <t>ケン</t>
    </rPh>
    <phoneticPr fontId="1"/>
  </si>
  <si>
    <t>兵庫県</t>
  </si>
  <si>
    <t>兵庫県</t>
    <rPh sb="0" eb="2">
      <t>ヒョウゴ</t>
    </rPh>
    <rPh sb="2" eb="3">
      <t>ケン</t>
    </rPh>
    <phoneticPr fontId="1"/>
  </si>
  <si>
    <t>愛知県</t>
  </si>
  <si>
    <t>神奈川県</t>
  </si>
  <si>
    <t>福岡県</t>
  </si>
  <si>
    <t>大阪</t>
    <rPh sb="0" eb="2">
      <t>オオサカ</t>
    </rPh>
    <phoneticPr fontId="11"/>
  </si>
  <si>
    <t>広島</t>
    <rPh sb="0" eb="2">
      <t>ヒロシマ</t>
    </rPh>
    <phoneticPr fontId="11"/>
  </si>
  <si>
    <t>大分県</t>
  </si>
  <si>
    <t>岡山県</t>
    <rPh sb="2" eb="3">
      <t>ケン</t>
    </rPh>
    <phoneticPr fontId="1"/>
  </si>
  <si>
    <t>山口県</t>
    <rPh sb="0" eb="2">
      <t>ヤマグチ</t>
    </rPh>
    <rPh sb="2" eb="3">
      <t>ケン</t>
    </rPh>
    <phoneticPr fontId="1"/>
  </si>
  <si>
    <t>茨城県</t>
  </si>
  <si>
    <t>鹿島</t>
    <rPh sb="0" eb="2">
      <t>カシマ</t>
    </rPh>
    <phoneticPr fontId="11"/>
  </si>
  <si>
    <t>神戸</t>
    <rPh sb="0" eb="2">
      <t>コウベ</t>
    </rPh>
    <phoneticPr fontId="11"/>
  </si>
  <si>
    <t>徳島県</t>
  </si>
  <si>
    <t>佐賀関</t>
  </si>
  <si>
    <t>9-5  品目別海上貨物運送量（三田尻中関港）</t>
    <rPh sb="5" eb="8">
      <t>ヒンモクベツ</t>
    </rPh>
    <rPh sb="8" eb="10">
      <t>カイジョウ</t>
    </rPh>
    <rPh sb="10" eb="12">
      <t>カモツ</t>
    </rPh>
    <rPh sb="12" eb="14">
      <t>ウンソウ</t>
    </rPh>
    <rPh sb="14" eb="15">
      <t>リョウ</t>
    </rPh>
    <phoneticPr fontId="1"/>
  </si>
  <si>
    <t>防府東ＩＣ</t>
    <rPh sb="0" eb="2">
      <t>ホウフ</t>
    </rPh>
    <rPh sb="2" eb="3">
      <t>ヒガシ</t>
    </rPh>
    <phoneticPr fontId="1"/>
  </si>
  <si>
    <t>防府西ＩＣ</t>
    <rPh sb="0" eb="2">
      <t>ホウフ</t>
    </rPh>
    <rPh sb="2" eb="3">
      <t>ニシ</t>
    </rPh>
    <phoneticPr fontId="1"/>
  </si>
  <si>
    <t>資料：西日本高速道路（株）中国支社・山口県統計年鑑</t>
    <rPh sb="0" eb="2">
      <t>シリョウ</t>
    </rPh>
    <rPh sb="3" eb="4">
      <t>ニシ</t>
    </rPh>
    <rPh sb="4" eb="6">
      <t>ニホン</t>
    </rPh>
    <rPh sb="6" eb="8">
      <t>コウソク</t>
    </rPh>
    <rPh sb="8" eb="10">
      <t>ドウロ</t>
    </rPh>
    <rPh sb="11" eb="12">
      <t>カブ</t>
    </rPh>
    <rPh sb="13" eb="15">
      <t>チュウゴク</t>
    </rPh>
    <rPh sb="15" eb="17">
      <t>シシャ</t>
    </rPh>
    <rPh sb="18" eb="21">
      <t>ヤマグチケン</t>
    </rPh>
    <rPh sb="21" eb="23">
      <t>トウケイ</t>
    </rPh>
    <rPh sb="23" eb="25">
      <t>ネンカン</t>
    </rPh>
    <phoneticPr fontId="1"/>
  </si>
  <si>
    <t>令和4年</t>
    <rPh sb="0" eb="1">
      <t>レイ</t>
    </rPh>
    <rPh sb="1" eb="2">
      <t>ワ</t>
    </rPh>
    <rPh sb="3" eb="4">
      <t>ネン</t>
    </rPh>
    <phoneticPr fontId="1"/>
  </si>
  <si>
    <t>令和2年</t>
    <rPh sb="0" eb="2">
      <t>レイワ</t>
    </rPh>
    <phoneticPr fontId="1"/>
  </si>
  <si>
    <t>年</t>
    <rPh sb="0" eb="1">
      <t>ネン</t>
    </rPh>
    <phoneticPr fontId="1"/>
  </si>
  <si>
    <t>(令和３年)</t>
    <rPh sb="1" eb="3">
      <t>レイワ</t>
    </rPh>
    <rPh sb="4" eb="5">
      <t>ネン</t>
    </rPh>
    <phoneticPr fontId="1"/>
  </si>
  <si>
    <t>令和４年</t>
    <rPh sb="0" eb="1">
      <t>レイ</t>
    </rPh>
    <rPh sb="1" eb="2">
      <t>ワ</t>
    </rPh>
    <rPh sb="3" eb="4">
      <t>ネン</t>
    </rPh>
    <phoneticPr fontId="1"/>
  </si>
  <si>
    <t>令和３年度</t>
    <rPh sb="0" eb="1">
      <t>レイ</t>
    </rPh>
    <rPh sb="1" eb="2">
      <t>ワ</t>
    </rPh>
    <rPh sb="3" eb="4">
      <t>ネン</t>
    </rPh>
    <rPh sb="4" eb="5">
      <t>ド</t>
    </rPh>
    <phoneticPr fontId="1"/>
  </si>
  <si>
    <t>年度</t>
    <rPh sb="0" eb="2">
      <t>ネンド</t>
    </rPh>
    <phoneticPr fontId="1"/>
  </si>
  <si>
    <t>令和３年</t>
    <rPh sb="0" eb="1">
      <t>レイ</t>
    </rPh>
    <rPh sb="1" eb="2">
      <t>ワ</t>
    </rPh>
    <rPh sb="3" eb="4">
      <t>ドシ</t>
    </rPh>
    <phoneticPr fontId="1"/>
  </si>
  <si>
    <t>レバノン</t>
    <phoneticPr fontId="11"/>
  </si>
  <si>
    <t>ニュージーランド</t>
    <phoneticPr fontId="11"/>
  </si>
  <si>
    <t>セネガル</t>
    <phoneticPr fontId="11"/>
  </si>
  <si>
    <t>エルサルバドル</t>
    <phoneticPr fontId="11"/>
  </si>
  <si>
    <t>ニカラグア</t>
    <phoneticPr fontId="11"/>
  </si>
  <si>
    <t>ホンジュラス</t>
    <phoneticPr fontId="11"/>
  </si>
  <si>
    <t>メキシコ</t>
    <phoneticPr fontId="11"/>
  </si>
  <si>
    <t>エクアドル</t>
    <phoneticPr fontId="11"/>
  </si>
  <si>
    <t>中国(ホンコン)</t>
    <phoneticPr fontId="11"/>
  </si>
  <si>
    <t>サウジアラビア</t>
    <phoneticPr fontId="11"/>
  </si>
  <si>
    <t>オーストラリア</t>
    <phoneticPr fontId="11"/>
  </si>
  <si>
    <t>福岡県</t>
    <rPh sb="0" eb="3">
      <t>フクオカケン</t>
    </rPh>
    <phoneticPr fontId="1"/>
  </si>
  <si>
    <t>その他</t>
    <phoneticPr fontId="1"/>
  </si>
  <si>
    <t>北九州</t>
    <rPh sb="0" eb="3">
      <t>キタキュウシュウ</t>
    </rPh>
    <phoneticPr fontId="1"/>
  </si>
  <si>
    <t>海上</t>
    <rPh sb="0" eb="2">
      <t>カイジョウ</t>
    </rPh>
    <phoneticPr fontId="1"/>
  </si>
  <si>
    <t>愛媛県</t>
    <rPh sb="0" eb="3">
      <t>エヒメケン</t>
    </rPh>
    <phoneticPr fontId="1"/>
  </si>
  <si>
    <t>大分県</t>
    <rPh sb="0" eb="3">
      <t>オオイタケン</t>
    </rPh>
    <phoneticPr fontId="1"/>
  </si>
  <si>
    <t>新居浜</t>
    <rPh sb="0" eb="2">
      <t>ニイキョ</t>
    </rPh>
    <rPh sb="2" eb="3">
      <t>ハマ</t>
    </rPh>
    <phoneticPr fontId="1"/>
  </si>
  <si>
    <t>長洲</t>
    <rPh sb="0" eb="2">
      <t>ナガス</t>
    </rPh>
    <phoneticPr fontId="1"/>
  </si>
  <si>
    <t>大分</t>
    <rPh sb="0" eb="2">
      <t>オオイタ</t>
    </rPh>
    <phoneticPr fontId="1"/>
  </si>
  <si>
    <t>大阪府</t>
    <phoneticPr fontId="1"/>
  </si>
  <si>
    <t>兵庫県</t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</si>
  <si>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</si>
  <si>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</si>
  <si>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大阪</t>
    <rPh sb="0" eb="2">
      <t>オオサカ</t>
    </rPh>
    <phoneticPr fontId="1"/>
  </si>
  <si>
    <t>姫路</t>
    <rPh sb="0" eb="2">
      <t>ヒメジ</t>
    </rPh>
    <phoneticPr fontId="11"/>
  </si>
  <si>
    <t>県内諸港</t>
    <phoneticPr fontId="1"/>
  </si>
  <si>
    <t>福山</t>
    <rPh sb="0" eb="2">
      <t>フクヤマ</t>
    </rPh>
    <phoneticPr fontId="1"/>
  </si>
  <si>
    <t>呉</t>
    <rPh sb="0" eb="1">
      <t>クレ</t>
    </rPh>
    <phoneticPr fontId="1"/>
  </si>
  <si>
    <t>徳山下松</t>
    <rPh sb="0" eb="2">
      <t>トクヤマ</t>
    </rPh>
    <rPh sb="2" eb="4">
      <t>クダマツ</t>
    </rPh>
    <phoneticPr fontId="1"/>
  </si>
  <si>
    <t>宇部</t>
    <rPh sb="0" eb="2">
      <t>ウベ</t>
    </rPh>
    <phoneticPr fontId="1"/>
  </si>
  <si>
    <t>小野田</t>
    <rPh sb="0" eb="3">
      <t>オノダ</t>
    </rPh>
    <phoneticPr fontId="1"/>
  </si>
  <si>
    <t>福岡県</t>
    <phoneticPr fontId="1"/>
  </si>
  <si>
    <t>大阪府</t>
    <rPh sb="0" eb="3">
      <t>オオサカフ</t>
    </rPh>
    <phoneticPr fontId="1"/>
  </si>
  <si>
    <t>府内諸港</t>
    <rPh sb="0" eb="2">
      <t>フナイ</t>
    </rPh>
    <rPh sb="2" eb="4">
      <t>ショコウ</t>
    </rPh>
    <phoneticPr fontId="1"/>
  </si>
  <si>
    <t>宮浦</t>
    <rPh sb="0" eb="2">
      <t>ミヤウラ</t>
    </rPh>
    <phoneticPr fontId="1"/>
  </si>
  <si>
    <t>香川県</t>
    <rPh sb="0" eb="3">
      <t>カガワケン</t>
    </rPh>
    <phoneticPr fontId="1"/>
  </si>
  <si>
    <t>坂出</t>
    <rPh sb="0" eb="2">
      <t>サカイデ</t>
    </rPh>
    <phoneticPr fontId="1"/>
  </si>
  <si>
    <t>砂糖</t>
    <rPh sb="0" eb="2">
      <t>サトウ</t>
    </rPh>
    <phoneticPr fontId="1"/>
  </si>
  <si>
    <t>愛知県</t>
    <rPh sb="0" eb="3">
      <t>アイチケン</t>
    </rPh>
    <phoneticPr fontId="1"/>
  </si>
  <si>
    <t>岡山県</t>
    <rPh sb="0" eb="3">
      <t>オカヤマケン</t>
    </rPh>
    <phoneticPr fontId="1"/>
  </si>
  <si>
    <t>鹿児島県</t>
    <rPh sb="0" eb="4">
      <t>カゴシマケン</t>
    </rPh>
    <phoneticPr fontId="1"/>
  </si>
  <si>
    <t>衣浦</t>
    <rPh sb="0" eb="1">
      <t>コロモ</t>
    </rPh>
    <rPh sb="1" eb="2">
      <t>ウラ</t>
    </rPh>
    <phoneticPr fontId="1"/>
  </si>
  <si>
    <t>河和</t>
    <rPh sb="0" eb="2">
      <t>カワワ</t>
    </rPh>
    <phoneticPr fontId="1"/>
  </si>
  <si>
    <t>水島</t>
    <rPh sb="0" eb="2">
      <t>ミズシマ</t>
    </rPh>
    <phoneticPr fontId="1"/>
  </si>
  <si>
    <t>鹿児島</t>
    <rPh sb="0" eb="3">
      <t>カゴシマ</t>
    </rPh>
    <phoneticPr fontId="1"/>
  </si>
  <si>
    <t>　　　　 …</t>
    <phoneticPr fontId="1"/>
  </si>
  <si>
    <t>熊本県</t>
    <rPh sb="0" eb="3">
      <t>クマモトケン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</si>
</sst>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176" formatCode="#\ ###\ ###\ "/>
    <numFmt numFmtId="177" formatCode="0.0_ "/>
    <numFmt numFmtId="178" formatCode="#\ ###\ ###\ ;;&quot;-&quot;"/>
    <numFmt numFmtId="179" formatCode="#\ ###\ ###\ ;;&quot;- &quot;"/>
    <numFmt numFmtId="180" formatCode="0.0_);[Red]\(0.0\)"/>
    <numFmt numFmtId="181" formatCode="#\ ###\ ###;;&quot;-&quot;"/>
    <numFmt numFmtId="182" formatCode="#\ ###\ ###\ \ ;;&quot;-  &quot;"/>
    <numFmt numFmtId="183" formatCode="#\ ###\ ##0\ "/>
    <numFmt numFmtId="184" formatCode="#\ ###\ ###\ \ ;;&quot;- &quot;"/>
    <numFmt numFmtId="185" formatCode="#\ ###\ ###\ \ \ \ \ \ "/>
    <numFmt numFmtId="186" formatCode="#\ \ ###\ \ ###\ \ \ \ \ "/>
    <numFmt numFmtId="187" formatCode="#\ \ ###\ \ ###\ \ \ \ \ \ "/>
    <numFmt numFmtId="188" formatCode="#\ ###\ ###\ ;;&quot;… &quot;"/>
    <numFmt numFmtId="189" formatCode="_ * #,##0.0_ ;_ * \-#,##0.0_ ;_ * &quot;-&quot;?_ ;_ @_ "/>
    <numFmt numFmtId="190" formatCode="#\ ###\ ###"/>
  </numFmts>
  <fonts count="27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明朝"/>
      <family val="1"/>
      <charset val="128"/>
    </font>
    <font>
      <sz val="10.5"/>
      <name val="ＤＦ極太明朝体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ＤＦ特太ゴシック体"/>
      <family val="3"/>
      <charset val="128"/>
    </font>
    <font>
      <sz val="11"/>
      <name val="ＤＦ特太ゴシック体"/>
      <family val="3"/>
      <charset val="128"/>
    </font>
    <font>
      <u/>
      <sz val="10.5"/>
      <name val="ＤＦ特太ゴシック体"/>
      <family val="3"/>
      <charset val="128"/>
    </font>
    <font>
      <sz val="10.3"/>
      <name val="ＭＳ 明朝"/>
      <family val="1"/>
      <charset val="128"/>
    </font>
    <font>
      <sz val="6"/>
      <name val="ＭＳ 明朝"/>
      <family val="1"/>
      <charset val="128"/>
    </font>
    <font>
      <sz val="10.3"/>
      <name val="ＤＦ特太ゴシック体"/>
      <family val="3"/>
      <charset val="128"/>
    </font>
    <font>
      <sz val="11"/>
      <name val="ＭＳ Ｐゴシック"/>
      <family val="3"/>
      <charset val="128"/>
    </font>
    <font>
      <sz val="10.5"/>
      <name val="DF特太ゴシック体"/>
      <family val="3"/>
      <charset val="128"/>
    </font>
    <font>
      <u/>
      <sz val="10.5"/>
      <name val="DF特太ゴシック体"/>
      <family val="3"/>
      <charset val="128"/>
    </font>
    <font>
      <sz val="10.5"/>
      <name val="HGSｺﾞｼｯｸE"/>
      <family val="3"/>
      <charset val="128"/>
    </font>
    <font>
      <sz val="8"/>
      <name val="DF特太ゴシック体"/>
      <family val="3"/>
      <charset val="128"/>
    </font>
    <font>
      <sz val="7"/>
      <name val="DF特太ゴシック体"/>
      <family val="3"/>
      <charset val="128"/>
    </font>
    <font>
      <sz val="10.5"/>
      <color rgb="FFFF0000"/>
      <name val="ＭＳ 明朝"/>
      <family val="1"/>
      <charset val="128"/>
    </font>
    <font>
      <sz val="10"/>
      <name val="ＤＦ特太ゴシック体"/>
      <family val="3"/>
      <charset val="128"/>
    </font>
    <font>
      <sz val="11"/>
      <name val="ＭＳ 明朝"/>
      <family val="1"/>
      <charset val="128"/>
    </font>
    <font>
      <sz val="10.5"/>
      <color rgb="FF000000"/>
      <name val="DF特太ゴシック体"/>
      <family val="3"/>
      <charset val="128"/>
    </font>
    <font>
      <sz val="10.5"/>
      <color rgb="FF000000"/>
      <name val="ＤＦ特太ゴシック体"/>
      <family val="3"/>
      <charset val="128"/>
    </font>
    <font>
      <sz val="10.5"/>
      <color theme="1"/>
      <name val="ＤＦ特太ゴシック体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36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179" fontId="2" fillId="0" borderId="15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179" fontId="2" fillId="0" borderId="16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77" fontId="2" fillId="0" borderId="0" xfId="0" quotePrefix="1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 justifyLastLine="1"/>
    </xf>
    <xf numFmtId="177" fontId="2" fillId="0" borderId="0" xfId="0" applyNumberFormat="1" applyFont="1" applyFill="1" applyBorder="1" applyAlignment="1">
      <alignment horizontal="right" vertical="center"/>
    </xf>
    <xf numFmtId="179" fontId="2" fillId="0" borderId="6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177" fontId="2" fillId="0" borderId="2" xfId="0" applyNumberFormat="1" applyFont="1" applyFill="1" applyBorder="1" applyAlignment="1">
      <alignment horizontal="right" vertical="center"/>
    </xf>
    <xf numFmtId="183" fontId="2" fillId="0" borderId="6" xfId="0" applyNumberFormat="1" applyFont="1" applyFill="1" applyBorder="1" applyAlignment="1">
      <alignment vertical="center"/>
    </xf>
    <xf numFmtId="183" fontId="2" fillId="0" borderId="8" xfId="0" applyNumberFormat="1" applyFont="1" applyFill="1" applyBorder="1" applyAlignment="1">
      <alignment vertical="center"/>
    </xf>
    <xf numFmtId="183" fontId="2" fillId="0" borderId="0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0" xfId="0" applyFont="1" applyFill="1" applyBorder="1" applyAlignment="1"/>
    <xf numFmtId="179" fontId="2" fillId="0" borderId="0" xfId="0" applyNumberFormat="1" applyFont="1" applyFill="1" applyBorder="1" applyAlignment="1"/>
    <xf numFmtId="0" fontId="2" fillId="0" borderId="0" xfId="0" applyFont="1" applyFill="1" applyAlignment="1"/>
    <xf numFmtId="0" fontId="7" fillId="0" borderId="0" xfId="0" quotePrefix="1" applyFont="1" applyFill="1" applyAlignment="1">
      <alignment horizontal="right" vertical="center"/>
    </xf>
    <xf numFmtId="177" fontId="2" fillId="0" borderId="2" xfId="0" quotePrefix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179" fontId="7" fillId="0" borderId="22" xfId="0" applyNumberFormat="1" applyFont="1" applyFill="1" applyBorder="1" applyAlignment="1"/>
    <xf numFmtId="179" fontId="7" fillId="0" borderId="23" xfId="0" applyNumberFormat="1" applyFont="1" applyFill="1" applyBorder="1" applyAlignment="1"/>
    <xf numFmtId="177" fontId="2" fillId="0" borderId="0" xfId="0" applyNumberFormat="1" applyFont="1" applyFill="1" applyBorder="1" applyAlignment="1">
      <alignment horizontal="right"/>
    </xf>
    <xf numFmtId="0" fontId="2" fillId="0" borderId="21" xfId="0" applyFont="1" applyFill="1" applyBorder="1" applyAlignment="1">
      <alignment horizontal="distributed" vertical="center"/>
    </xf>
    <xf numFmtId="186" fontId="2" fillId="0" borderId="6" xfId="0" applyNumberFormat="1" applyFont="1" applyFill="1" applyBorder="1" applyAlignment="1">
      <alignment vertical="center"/>
    </xf>
    <xf numFmtId="187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10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181" fontId="2" fillId="0" borderId="0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top"/>
    </xf>
    <xf numFmtId="179" fontId="7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Border="1" applyAlignment="1">
      <alignment vertical="center"/>
    </xf>
    <xf numFmtId="180" fontId="2" fillId="0" borderId="2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79" fontId="7" fillId="0" borderId="6" xfId="0" applyNumberFormat="1" applyFont="1" applyFill="1" applyBorder="1" applyAlignment="1">
      <alignment vertical="center"/>
    </xf>
    <xf numFmtId="188" fontId="2" fillId="0" borderId="8" xfId="0" applyNumberFormat="1" applyFont="1" applyFill="1" applyBorder="1" applyAlignment="1">
      <alignment vertical="center"/>
    </xf>
    <xf numFmtId="188" fontId="2" fillId="0" borderId="2" xfId="0" applyNumberFormat="1" applyFont="1" applyFill="1" applyBorder="1" applyAlignment="1">
      <alignment vertical="center"/>
    </xf>
    <xf numFmtId="178" fontId="2" fillId="0" borderId="6" xfId="0" applyNumberFormat="1" applyFont="1" applyFill="1" applyBorder="1" applyAlignment="1">
      <alignment vertical="center"/>
    </xf>
    <xf numFmtId="184" fontId="2" fillId="0" borderId="6" xfId="0" applyNumberFormat="1" applyFont="1" applyFill="1" applyBorder="1" applyAlignment="1">
      <alignment vertical="center"/>
    </xf>
    <xf numFmtId="184" fontId="2" fillId="0" borderId="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179" fontId="7" fillId="0" borderId="10" xfId="0" applyNumberFormat="1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vertical="center"/>
    </xf>
    <xf numFmtId="184" fontId="7" fillId="0" borderId="8" xfId="0" applyNumberFormat="1" applyFont="1" applyFill="1" applyBorder="1" applyAlignment="1">
      <alignment vertical="center"/>
    </xf>
    <xf numFmtId="184" fontId="7" fillId="0" borderId="2" xfId="0" applyNumberFormat="1" applyFont="1" applyFill="1" applyBorder="1" applyAlignment="1">
      <alignment vertical="center"/>
    </xf>
    <xf numFmtId="0" fontId="7" fillId="0" borderId="0" xfId="0" quotePrefix="1" applyFont="1" applyAlignment="1">
      <alignment horizontal="center" vertical="center"/>
    </xf>
    <xf numFmtId="189" fontId="2" fillId="0" borderId="0" xfId="0" applyNumberFormat="1" applyFont="1" applyFill="1" applyBorder="1" applyAlignment="1">
      <alignment vertical="center"/>
    </xf>
    <xf numFmtId="186" fontId="2" fillId="0" borderId="0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distributed" vertical="center" justifyLastLine="1"/>
    </xf>
    <xf numFmtId="177" fontId="7" fillId="0" borderId="0" xfId="0" applyNumberFormat="1" applyFont="1" applyFill="1" applyBorder="1" applyAlignment="1">
      <alignment horizontal="right" vertical="center"/>
    </xf>
    <xf numFmtId="179" fontId="2" fillId="0" borderId="10" xfId="0" applyNumberFormat="1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vertical="center"/>
    </xf>
    <xf numFmtId="176" fontId="14" fillId="0" borderId="6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25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178" fontId="14" fillId="0" borderId="6" xfId="0" applyNumberFormat="1" applyFont="1" applyFill="1" applyBorder="1" applyAlignment="1">
      <alignment vertical="center"/>
    </xf>
    <xf numFmtId="181" fontId="14" fillId="0" borderId="0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188" fontId="2" fillId="0" borderId="0" xfId="0" applyNumberFormat="1" applyFont="1" applyFill="1" applyBorder="1" applyAlignment="1">
      <alignment vertical="center"/>
    </xf>
    <xf numFmtId="188" fontId="2" fillId="0" borderId="6" xfId="0" applyNumberFormat="1" applyFont="1" applyFill="1" applyBorder="1" applyAlignment="1">
      <alignment vertical="center"/>
    </xf>
    <xf numFmtId="181" fontId="2" fillId="0" borderId="6" xfId="0" applyNumberFormat="1" applyFont="1" applyFill="1" applyBorder="1" applyAlignment="1">
      <alignment vertical="center"/>
    </xf>
    <xf numFmtId="0" fontId="2" fillId="0" borderId="26" xfId="0" applyFont="1" applyFill="1" applyBorder="1" applyAlignment="1">
      <alignment horizontal="distributed" vertical="top" justifyLastLine="1"/>
    </xf>
    <xf numFmtId="0" fontId="2" fillId="0" borderId="26" xfId="0" applyFont="1" applyFill="1" applyBorder="1" applyAlignment="1">
      <alignment horizontal="distributed" justifyLastLine="1"/>
    </xf>
    <xf numFmtId="0" fontId="2" fillId="0" borderId="0" xfId="0" applyFont="1" applyFill="1" applyAlignment="1">
      <alignment horizontal="left" vertical="center" wrapText="1"/>
    </xf>
    <xf numFmtId="0" fontId="2" fillId="0" borderId="6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distributed" vertical="center" shrinkToFit="1"/>
    </xf>
    <xf numFmtId="4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11" fillId="0" borderId="0" xfId="0" applyFont="1" applyFill="1" applyBorder="1" applyAlignment="1">
      <alignment horizontal="distributed" vertical="center" shrinkToFit="1"/>
    </xf>
    <xf numFmtId="0" fontId="5" fillId="0" borderId="2" xfId="0" applyFont="1" applyFill="1" applyBorder="1" applyAlignment="1">
      <alignment horizontal="distributed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distributed" vertical="center" shrinkToFit="1"/>
    </xf>
    <xf numFmtId="0" fontId="7" fillId="0" borderId="0" xfId="0" quotePrefix="1" applyFont="1" applyFill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186" fontId="2" fillId="0" borderId="22" xfId="0" applyNumberFormat="1" applyFont="1" applyFill="1" applyBorder="1" applyAlignment="1">
      <alignment vertical="center"/>
    </xf>
    <xf numFmtId="185" fontId="2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86" fontId="2" fillId="0" borderId="8" xfId="0" applyNumberFormat="1" applyFont="1" applyFill="1" applyBorder="1" applyAlignment="1">
      <alignment vertical="center"/>
    </xf>
    <xf numFmtId="187" fontId="2" fillId="0" borderId="2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justifyLastLine="1"/>
    </xf>
    <xf numFmtId="0" fontId="2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vertical="center"/>
    </xf>
    <xf numFmtId="182" fontId="2" fillId="0" borderId="6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horizontal="distributed" vertical="center" justifyLastLine="1" shrinkToFit="1"/>
    </xf>
    <xf numFmtId="0" fontId="2" fillId="0" borderId="4" xfId="0" applyFont="1" applyFill="1" applyBorder="1" applyAlignment="1">
      <alignment horizontal="distributed" vertical="center" justifyLastLine="1" shrinkToFit="1"/>
    </xf>
    <xf numFmtId="0" fontId="2" fillId="0" borderId="27" xfId="0" applyFont="1" applyFill="1" applyBorder="1" applyAlignment="1">
      <alignment horizontal="distributed" vertical="center" justifyLastLine="1" shrinkToFit="1"/>
    </xf>
    <xf numFmtId="0" fontId="2" fillId="0" borderId="10" xfId="0" applyFont="1" applyFill="1" applyBorder="1" applyAlignment="1">
      <alignment horizontal="center" vertical="center" justifyLastLine="1"/>
    </xf>
    <xf numFmtId="0" fontId="2" fillId="0" borderId="6" xfId="0" applyFont="1" applyFill="1" applyBorder="1" applyAlignment="1">
      <alignment horizontal="distributed" shrinkToFit="1"/>
    </xf>
    <xf numFmtId="0" fontId="2" fillId="0" borderId="0" xfId="0" applyFont="1" applyFill="1" applyBorder="1" applyAlignment="1">
      <alignment shrinkToFit="1"/>
    </xf>
    <xf numFmtId="181" fontId="7" fillId="0" borderId="0" xfId="0" applyNumberFormat="1" applyFont="1" applyFill="1" applyBorder="1" applyAlignment="1"/>
    <xf numFmtId="181" fontId="2" fillId="0" borderId="28" xfId="0" applyNumberFormat="1" applyFont="1" applyFill="1" applyBorder="1" applyAlignment="1"/>
    <xf numFmtId="0" fontId="2" fillId="0" borderId="22" xfId="0" applyFont="1" applyFill="1" applyBorder="1" applyAlignment="1">
      <alignment horizontal="distributed" shrinkToFit="1"/>
    </xf>
    <xf numFmtId="0" fontId="2" fillId="0" borderId="23" xfId="0" applyFont="1" applyFill="1" applyBorder="1" applyAlignment="1">
      <alignment shrinkToFit="1"/>
    </xf>
    <xf numFmtId="181" fontId="7" fillId="0" borderId="23" xfId="0" applyNumberFormat="1" applyFont="1" applyFill="1" applyBorder="1" applyAlignment="1"/>
    <xf numFmtId="181" fontId="2" fillId="0" borderId="9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2" fillId="0" borderId="8" xfId="0" applyFont="1" applyFill="1" applyBorder="1" applyAlignment="1">
      <alignment horizontal="distributed" vertical="center" shrinkToFit="1"/>
    </xf>
    <xf numFmtId="0" fontId="2" fillId="0" borderId="15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distributed" vertical="center" shrinkToFit="1"/>
    </xf>
    <xf numFmtId="181" fontId="2" fillId="0" borderId="1" xfId="0" applyNumberFormat="1" applyFont="1" applyFill="1" applyBorder="1" applyAlignment="1">
      <alignment vertical="center"/>
    </xf>
    <xf numFmtId="0" fontId="2" fillId="0" borderId="0" xfId="0" quotePrefix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/>
    </xf>
    <xf numFmtId="0" fontId="2" fillId="0" borderId="22" xfId="0" applyFont="1" applyFill="1" applyBorder="1" applyAlignment="1">
      <alignment horizontal="distributed"/>
    </xf>
    <xf numFmtId="0" fontId="2" fillId="0" borderId="23" xfId="0" applyFont="1" applyFill="1" applyBorder="1" applyAlignment="1"/>
    <xf numFmtId="0" fontId="2" fillId="0" borderId="23" xfId="0" applyFont="1" applyFill="1" applyBorder="1" applyAlignment="1">
      <alignment horizontal="distributed"/>
    </xf>
    <xf numFmtId="179" fontId="2" fillId="0" borderId="28" xfId="0" applyNumberFormat="1" applyFont="1" applyFill="1" applyBorder="1" applyAlignment="1"/>
    <xf numFmtId="0" fontId="2" fillId="0" borderId="29" xfId="0" applyFont="1" applyFill="1" applyBorder="1" applyAlignment="1">
      <alignment horizontal="distributed"/>
    </xf>
    <xf numFmtId="0" fontId="7" fillId="0" borderId="9" xfId="0" applyFont="1" applyFill="1" applyBorder="1" applyAlignment="1">
      <alignment horizontal="distributed"/>
    </xf>
    <xf numFmtId="179" fontId="7" fillId="0" borderId="0" xfId="0" applyNumberFormat="1" applyFont="1" applyFill="1" applyBorder="1" applyAlignment="1"/>
    <xf numFmtId="0" fontId="2" fillId="0" borderId="6" xfId="0" applyFont="1" applyFill="1" applyBorder="1" applyAlignment="1">
      <alignment horizontal="distributed"/>
    </xf>
    <xf numFmtId="179" fontId="2" fillId="0" borderId="23" xfId="0" applyNumberFormat="1" applyFont="1" applyFill="1" applyBorder="1" applyAlignment="1"/>
    <xf numFmtId="179" fontId="3" fillId="0" borderId="0" xfId="0" applyNumberFormat="1" applyFont="1" applyFill="1" applyBorder="1" applyAlignment="1">
      <alignment vertical="center"/>
    </xf>
    <xf numFmtId="179" fontId="2" fillId="0" borderId="3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2" fillId="0" borderId="3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16" fillId="0" borderId="0" xfId="0" applyFont="1" applyFill="1" applyAlignment="1">
      <alignment vertical="center"/>
    </xf>
    <xf numFmtId="0" fontId="2" fillId="0" borderId="0" xfId="0" applyFont="1" applyFill="1" applyAlignment="1">
      <alignment vertical="top"/>
    </xf>
    <xf numFmtId="0" fontId="6" fillId="0" borderId="0" xfId="0" applyFont="1" applyFill="1" applyAlignment="1">
      <alignment vertical="center"/>
    </xf>
    <xf numFmtId="0" fontId="6" fillId="0" borderId="14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vertical="center"/>
    </xf>
    <xf numFmtId="56" fontId="7" fillId="0" borderId="0" xfId="0" quotePrefix="1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 justifyLastLine="1"/>
    </xf>
    <xf numFmtId="0" fontId="19" fillId="0" borderId="0" xfId="0" applyFont="1" applyFill="1" applyAlignment="1">
      <alignment vertical="center"/>
    </xf>
    <xf numFmtId="184" fontId="2" fillId="0" borderId="2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wrapText="1" shrinkToFit="1"/>
    </xf>
    <xf numFmtId="179" fontId="2" fillId="0" borderId="6" xfId="0" applyNumberFormat="1" applyFont="1" applyFill="1" applyBorder="1" applyAlignment="1"/>
    <xf numFmtId="0" fontId="3" fillId="0" borderId="0" xfId="0" applyFont="1" applyFill="1" applyAlignment="1">
      <alignment horizontal="distributed" vertical="center"/>
    </xf>
    <xf numFmtId="0" fontId="2" fillId="0" borderId="6" xfId="0" applyFont="1" applyFill="1" applyBorder="1" applyAlignment="1">
      <alignment horizontal="center" vertical="center"/>
    </xf>
    <xf numFmtId="181" fontId="7" fillId="0" borderId="6" xfId="0" applyNumberFormat="1" applyFont="1" applyFill="1" applyBorder="1" applyAlignment="1">
      <alignment vertical="center"/>
    </xf>
    <xf numFmtId="181" fontId="7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Alignment="1">
      <alignment vertical="center"/>
    </xf>
    <xf numFmtId="181" fontId="7" fillId="0" borderId="8" xfId="0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vertical="center"/>
    </xf>
    <xf numFmtId="0" fontId="2" fillId="0" borderId="25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/>
    </xf>
    <xf numFmtId="182" fontId="14" fillId="0" borderId="6" xfId="0" applyNumberFormat="1" applyFont="1" applyFill="1" applyBorder="1" applyAlignment="1">
      <alignment vertical="center"/>
    </xf>
    <xf numFmtId="182" fontId="14" fillId="0" borderId="0" xfId="0" applyNumberFormat="1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Border="1" applyAlignment="1"/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distributed" vertical="center"/>
    </xf>
    <xf numFmtId="0" fontId="26" fillId="0" borderId="0" xfId="0" applyFont="1" applyFill="1" applyBorder="1" applyAlignment="1">
      <alignment horizontal="distributed" vertical="center"/>
    </xf>
    <xf numFmtId="0" fontId="25" fillId="0" borderId="2" xfId="0" applyFont="1" applyFill="1" applyBorder="1" applyAlignment="1">
      <alignment horizontal="distributed" vertical="center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 justifyLastLine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7" fillId="0" borderId="0" xfId="0" quotePrefix="1" applyFont="1" applyFill="1" applyAlignment="1">
      <alignment horizontal="center" vertical="center"/>
    </xf>
    <xf numFmtId="0" fontId="2" fillId="0" borderId="13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0" fontId="2" fillId="0" borderId="0" xfId="0" applyFont="1" applyFill="1" applyBorder="1" applyAlignment="1">
      <alignment vertical="top"/>
    </xf>
    <xf numFmtId="0" fontId="7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7" fillId="0" borderId="22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/>
    </xf>
    <xf numFmtId="0" fontId="0" fillId="0" borderId="0" xfId="0" applyFill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186" fontId="7" fillId="0" borderId="6" xfId="0" applyNumberFormat="1" applyFont="1" applyFill="1" applyBorder="1" applyAlignment="1">
      <alignment vertical="center"/>
    </xf>
    <xf numFmtId="186" fontId="14" fillId="0" borderId="0" xfId="0" applyNumberFormat="1" applyFont="1" applyFill="1" applyBorder="1" applyAlignment="1">
      <alignment horizontal="right" vertical="center"/>
    </xf>
    <xf numFmtId="179" fontId="14" fillId="0" borderId="6" xfId="0" applyNumberFormat="1" applyFont="1" applyFill="1" applyBorder="1" applyAlignment="1">
      <alignment vertical="center"/>
    </xf>
    <xf numFmtId="179" fontId="14" fillId="0" borderId="0" xfId="0" applyNumberFormat="1" applyFont="1" applyFill="1" applyBorder="1" applyAlignment="1">
      <alignment vertical="center"/>
    </xf>
    <xf numFmtId="188" fontId="7" fillId="0" borderId="0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>
      <alignment vertical="center"/>
    </xf>
    <xf numFmtId="180" fontId="7" fillId="0" borderId="2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top"/>
    </xf>
    <xf numFmtId="188" fontId="7" fillId="0" borderId="0" xfId="0" applyNumberFormat="1" applyFont="1" applyFill="1" applyBorder="1" applyAlignment="1">
      <alignment horizontal="center" vertical="center"/>
    </xf>
    <xf numFmtId="183" fontId="24" fillId="0" borderId="0" xfId="0" applyNumberFormat="1" applyFont="1" applyFill="1" applyAlignment="1">
      <alignment vertical="center"/>
    </xf>
    <xf numFmtId="183" fontId="24" fillId="0" borderId="6" xfId="0" applyNumberFormat="1" applyFont="1" applyFill="1" applyBorder="1" applyAlignment="1">
      <alignment vertical="center"/>
    </xf>
    <xf numFmtId="179" fontId="23" fillId="0" borderId="0" xfId="3" applyNumberFormat="1" applyFont="1" applyFill="1" applyBorder="1">
      <alignment vertical="center"/>
    </xf>
    <xf numFmtId="190" fontId="22" fillId="0" borderId="0" xfId="3" applyNumberFormat="1" applyFont="1" applyFill="1" applyBorder="1" applyAlignment="1">
      <alignment horizontal="right" vertical="center"/>
    </xf>
    <xf numFmtId="190" fontId="22" fillId="0" borderId="0" xfId="3" applyNumberFormat="1" applyFont="1" applyFill="1" applyBorder="1">
      <alignment vertical="center"/>
    </xf>
    <xf numFmtId="181" fontId="23" fillId="0" borderId="0" xfId="3" applyNumberFormat="1" applyFont="1" applyFill="1" applyBorder="1">
      <alignment vertical="center"/>
    </xf>
    <xf numFmtId="176" fontId="12" fillId="0" borderId="2" xfId="0" applyNumberFormat="1" applyFont="1" applyFill="1" applyBorder="1" applyAlignment="1">
      <alignment vertical="center"/>
    </xf>
    <xf numFmtId="176" fontId="7" fillId="0" borderId="2" xfId="0" applyNumberFormat="1" applyFont="1" applyFill="1" applyBorder="1" applyAlignment="1">
      <alignment vertical="center"/>
    </xf>
    <xf numFmtId="0" fontId="2" fillId="0" borderId="31" xfId="0" applyFont="1" applyFill="1" applyBorder="1" applyAlignment="1">
      <alignment horizontal="distributed" vertical="center" justifyLastLine="1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/>
    <xf numFmtId="0" fontId="0" fillId="0" borderId="0" xfId="0" applyFill="1"/>
    <xf numFmtId="0" fontId="2" fillId="0" borderId="4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9" fillId="0" borderId="23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justifyLastLine="1"/>
    </xf>
    <xf numFmtId="0" fontId="20" fillId="0" borderId="10" xfId="0" applyFont="1" applyFill="1" applyBorder="1" applyAlignment="1">
      <alignment horizontal="distributed" vertical="center" justifyLastLine="1"/>
    </xf>
    <xf numFmtId="0" fontId="20" fillId="0" borderId="4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 justifyLastLine="1"/>
    </xf>
    <xf numFmtId="0" fontId="2" fillId="0" borderId="4" xfId="0" applyFont="1" applyFill="1" applyBorder="1" applyAlignment="1">
      <alignment horizontal="distributed" vertical="center" wrapText="1" justifyLastLine="1"/>
    </xf>
    <xf numFmtId="0" fontId="2" fillId="0" borderId="11" xfId="0" applyFont="1" applyFill="1" applyBorder="1" applyAlignment="1">
      <alignment horizontal="distributed" vertical="center" wrapText="1" justifyLastLine="1"/>
    </xf>
    <xf numFmtId="0" fontId="2" fillId="0" borderId="10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7" fillId="0" borderId="0" xfId="0" quotePrefix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quotePrefix="1" applyFont="1" applyFill="1" applyAlignment="1">
      <alignment horizontal="distributed" vertical="center"/>
    </xf>
    <xf numFmtId="0" fontId="7" fillId="0" borderId="0" xfId="0" applyFont="1" applyFill="1" applyAlignment="1">
      <alignment horizontal="distributed" vertical="center" justifyLastLine="1" shrinkToFit="1"/>
    </xf>
    <xf numFmtId="0" fontId="2" fillId="0" borderId="13" xfId="0" applyFont="1" applyFill="1" applyBorder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0" fontId="7" fillId="0" borderId="23" xfId="0" applyFont="1" applyFill="1" applyBorder="1" applyAlignment="1">
      <alignment horizontal="distributed"/>
    </xf>
    <xf numFmtId="0" fontId="7" fillId="0" borderId="28" xfId="0" applyFont="1" applyFill="1" applyBorder="1" applyAlignment="1">
      <alignment horizontal="distributed"/>
    </xf>
    <xf numFmtId="0" fontId="2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vertical="top"/>
    </xf>
    <xf numFmtId="181" fontId="2" fillId="0" borderId="0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9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right" vertical="center"/>
    </xf>
    <xf numFmtId="0" fontId="7" fillId="0" borderId="22" xfId="0" applyFont="1" applyFill="1" applyBorder="1" applyAlignment="1">
      <alignment horizontal="distributed" vertical="center" justifyLastLine="1"/>
    </xf>
    <xf numFmtId="0" fontId="7" fillId="0" borderId="29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/>
    </xf>
    <xf numFmtId="0" fontId="2" fillId="0" borderId="0" xfId="0" applyFont="1" applyFill="1" applyAlignment="1">
      <alignment horizontal="distributed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14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top"/>
    </xf>
    <xf numFmtId="0" fontId="2" fillId="0" borderId="14" xfId="0" applyFont="1" applyFill="1" applyBorder="1" applyAlignment="1">
      <alignment horizontal="distributed" vertical="top"/>
    </xf>
    <xf numFmtId="0" fontId="2" fillId="0" borderId="0" xfId="0" applyFont="1" applyFill="1" applyBorder="1" applyAlignment="1">
      <alignment horizontal="distributed"/>
    </xf>
    <xf numFmtId="0" fontId="2" fillId="0" borderId="14" xfId="0" applyFont="1" applyFill="1" applyBorder="1" applyAlignment="1">
      <alignment horizontal="distributed"/>
    </xf>
    <xf numFmtId="0" fontId="9" fillId="0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8" fillId="0" borderId="0" xfId="0" applyFont="1" applyAlignment="1">
      <alignment horizontal="distributed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7" fillId="0" borderId="0" xfId="0" applyFont="1" applyFill="1" applyAlignment="1">
      <alignment horizontal="distributed" vertical="center" wrapText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 justifyLastLine="1"/>
    </xf>
    <xf numFmtId="0" fontId="2" fillId="0" borderId="7" xfId="0" applyFont="1" applyFill="1" applyBorder="1" applyAlignment="1">
      <alignment horizontal="distributed" vertical="center" justifyLastLine="1"/>
    </xf>
    <xf numFmtId="0" fontId="2" fillId="0" borderId="33" xfId="0" applyFont="1" applyFill="1" applyBorder="1" applyAlignment="1">
      <alignment horizontal="distributed" vertical="center" justifyLastLine="1"/>
    </xf>
    <xf numFmtId="0" fontId="2" fillId="0" borderId="32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</cellXfs>
  <cellStyles count="4">
    <cellStyle name="桁区切り" xfId="3" builtinId="6"/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697" name="Line 1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698" name="Line 2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699" name="Line 3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0" name="Line 4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1" name="Line 5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2" name="Line 6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703" name="Line 1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28575</xdr:colOff>
      <xdr:row>5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44704" name="Line 2"/>
        <xdr:cNvSpPr>
          <a:spLocks noChangeShapeType="1"/>
        </xdr:cNvSpPr>
      </xdr:nvSpPr>
      <xdr:spPr bwMode="auto">
        <a:xfrm>
          <a:off x="40957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5" name="Line 3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6" name="Line 4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7" name="Line 5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28575</xdr:colOff>
      <xdr:row>5</xdr:row>
      <xdr:rowOff>9525</xdr:rowOff>
    </xdr:from>
    <xdr:to>
      <xdr:col>18</xdr:col>
      <xdr:colOff>0</xdr:colOff>
      <xdr:row>5</xdr:row>
      <xdr:rowOff>9525</xdr:rowOff>
    </xdr:to>
    <xdr:sp macro="" textlink="">
      <xdr:nvSpPr>
        <xdr:cNvPr id="44708" name="Line 6"/>
        <xdr:cNvSpPr>
          <a:spLocks noChangeShapeType="1"/>
        </xdr:cNvSpPr>
      </xdr:nvSpPr>
      <xdr:spPr bwMode="auto">
        <a:xfrm>
          <a:off x="9115425" y="942975"/>
          <a:ext cx="1285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5</xdr:row>
      <xdr:rowOff>9525</xdr:rowOff>
    </xdr:from>
    <xdr:to>
      <xdr:col>14</xdr:col>
      <xdr:colOff>1143000</xdr:colOff>
      <xdr:row>5</xdr:row>
      <xdr:rowOff>9525</xdr:rowOff>
    </xdr:to>
    <xdr:sp macro="" textlink="">
      <xdr:nvSpPr>
        <xdr:cNvPr id="45110" name="Line 3"/>
        <xdr:cNvSpPr>
          <a:spLocks noChangeShapeType="1"/>
        </xdr:cNvSpPr>
      </xdr:nvSpPr>
      <xdr:spPr bwMode="auto">
        <a:xfrm>
          <a:off x="7038975" y="105727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1143000</xdr:colOff>
      <xdr:row>5</xdr:row>
      <xdr:rowOff>19050</xdr:rowOff>
    </xdr:to>
    <xdr:sp macro="" textlink="">
      <xdr:nvSpPr>
        <xdr:cNvPr id="45111" name="Line 6"/>
        <xdr:cNvSpPr>
          <a:spLocks noChangeShapeType="1"/>
        </xdr:cNvSpPr>
      </xdr:nvSpPr>
      <xdr:spPr bwMode="auto">
        <a:xfrm>
          <a:off x="390525" y="10668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9525</xdr:colOff>
      <xdr:row>5</xdr:row>
      <xdr:rowOff>9525</xdr:rowOff>
    </xdr:from>
    <xdr:to>
      <xdr:col>14</xdr:col>
      <xdr:colOff>1143000</xdr:colOff>
      <xdr:row>5</xdr:row>
      <xdr:rowOff>9525</xdr:rowOff>
    </xdr:to>
    <xdr:sp macro="" textlink="">
      <xdr:nvSpPr>
        <xdr:cNvPr id="45112" name="Line 3"/>
        <xdr:cNvSpPr>
          <a:spLocks noChangeShapeType="1"/>
        </xdr:cNvSpPr>
      </xdr:nvSpPr>
      <xdr:spPr bwMode="auto">
        <a:xfrm>
          <a:off x="7038975" y="1057275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5</xdr:row>
      <xdr:rowOff>19050</xdr:rowOff>
    </xdr:from>
    <xdr:to>
      <xdr:col>1</xdr:col>
      <xdr:colOff>1143000</xdr:colOff>
      <xdr:row>5</xdr:row>
      <xdr:rowOff>19050</xdr:rowOff>
    </xdr:to>
    <xdr:sp macro="" textlink="">
      <xdr:nvSpPr>
        <xdr:cNvPr id="45113" name="Line 6"/>
        <xdr:cNvSpPr>
          <a:spLocks noChangeShapeType="1"/>
        </xdr:cNvSpPr>
      </xdr:nvSpPr>
      <xdr:spPr bwMode="auto">
        <a:xfrm>
          <a:off x="390525" y="106680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7</xdr:row>
      <xdr:rowOff>19050</xdr:rowOff>
    </xdr:from>
    <xdr:to>
      <xdr:col>2</xdr:col>
      <xdr:colOff>981075</xdr:colOff>
      <xdr:row>7</xdr:row>
      <xdr:rowOff>19050</xdr:rowOff>
    </xdr:to>
    <xdr:sp macro="" textlink="">
      <xdr:nvSpPr>
        <xdr:cNvPr id="8064" name="Line 1"/>
        <xdr:cNvSpPr>
          <a:spLocks noChangeShapeType="1"/>
        </xdr:cNvSpPr>
      </xdr:nvSpPr>
      <xdr:spPr bwMode="auto">
        <a:xfrm>
          <a:off x="342900" y="15335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8</xdr:row>
      <xdr:rowOff>161925</xdr:rowOff>
    </xdr:from>
    <xdr:to>
      <xdr:col>7</xdr:col>
      <xdr:colOff>19050</xdr:colOff>
      <xdr:row>8</xdr:row>
      <xdr:rowOff>161925</xdr:rowOff>
    </xdr:to>
    <xdr:sp macro="" textlink="">
      <xdr:nvSpPr>
        <xdr:cNvPr id="39668" name="Line 1"/>
        <xdr:cNvSpPr>
          <a:spLocks noChangeShapeType="1"/>
        </xdr:cNvSpPr>
      </xdr:nvSpPr>
      <xdr:spPr bwMode="auto">
        <a:xfrm>
          <a:off x="438150" y="1609725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34</xdr:row>
      <xdr:rowOff>161925</xdr:rowOff>
    </xdr:from>
    <xdr:to>
      <xdr:col>7</xdr:col>
      <xdr:colOff>19050</xdr:colOff>
      <xdr:row>34</xdr:row>
      <xdr:rowOff>161925</xdr:rowOff>
    </xdr:to>
    <xdr:sp macro="" textlink="">
      <xdr:nvSpPr>
        <xdr:cNvPr id="39669" name="Line 2"/>
        <xdr:cNvSpPr>
          <a:spLocks noChangeShapeType="1"/>
        </xdr:cNvSpPr>
      </xdr:nvSpPr>
      <xdr:spPr bwMode="auto">
        <a:xfrm>
          <a:off x="438150" y="5838825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30"/>
  <sheetViews>
    <sheetView showGridLines="0" view="pageBreakPreview" zoomScaleNormal="100" zoomScaleSheetLayoutView="100" workbookViewId="0">
      <selection activeCell="F23" sqref="F23"/>
    </sheetView>
  </sheetViews>
  <sheetFormatPr defaultRowHeight="13.5" customHeight="1"/>
  <cols>
    <col min="1" max="1" width="5" style="14" customWidth="1"/>
    <col min="2" max="2" width="5.625" style="14" customWidth="1"/>
    <col min="3" max="4" width="6.625" style="14" customWidth="1"/>
    <col min="5" max="5" width="8.375" style="14" customWidth="1"/>
    <col min="6" max="7" width="27.375" style="14" customWidth="1"/>
    <col min="8" max="8" width="2.125" style="14" customWidth="1"/>
    <col min="9" max="16384" width="9" style="14"/>
  </cols>
  <sheetData>
    <row r="2" spans="1:7" ht="18" customHeight="1">
      <c r="E2" s="117" t="s">
        <v>265</v>
      </c>
      <c r="F2" s="228" t="s">
        <v>184</v>
      </c>
    </row>
    <row r="3" spans="1:7" ht="18" customHeight="1" thickBot="1">
      <c r="B3" s="14" t="s">
        <v>185</v>
      </c>
    </row>
    <row r="4" spans="1:7" ht="18" customHeight="1">
      <c r="B4" s="270" t="s">
        <v>188</v>
      </c>
      <c r="C4" s="270"/>
      <c r="D4" s="270"/>
      <c r="E4" s="271"/>
      <c r="F4" s="268" t="s">
        <v>93</v>
      </c>
      <c r="G4" s="236" t="s">
        <v>94</v>
      </c>
    </row>
    <row r="5" spans="1:7" ht="18" customHeight="1">
      <c r="B5" s="118"/>
      <c r="C5" s="272" t="s">
        <v>187</v>
      </c>
      <c r="D5" s="272"/>
      <c r="E5" s="273"/>
      <c r="F5" s="269"/>
      <c r="G5" s="250" t="s">
        <v>95</v>
      </c>
    </row>
    <row r="6" spans="1:7" ht="13.5" customHeight="1">
      <c r="B6" s="274" t="s">
        <v>197</v>
      </c>
      <c r="C6" s="274"/>
      <c r="D6" s="274"/>
      <c r="E6" s="274"/>
      <c r="F6" s="119"/>
      <c r="G6" s="120"/>
    </row>
    <row r="7" spans="1:7" s="13" customFormat="1" ht="13.5" customHeight="1">
      <c r="A7" s="14"/>
      <c r="B7" s="10"/>
      <c r="C7" s="230" t="s">
        <v>351</v>
      </c>
      <c r="D7" s="48" t="s">
        <v>323</v>
      </c>
      <c r="E7" s="10"/>
      <c r="F7" s="54">
        <v>2179270</v>
      </c>
      <c r="G7" s="85">
        <v>5955</v>
      </c>
    </row>
    <row r="8" spans="1:7" s="13" customFormat="1" ht="13.5" customHeight="1">
      <c r="A8" s="14"/>
      <c r="B8" s="10"/>
      <c r="C8" s="230"/>
      <c r="D8" s="123">
        <v>2</v>
      </c>
      <c r="E8" s="10"/>
      <c r="F8" s="54">
        <v>1826948</v>
      </c>
      <c r="G8" s="85">
        <v>5005</v>
      </c>
    </row>
    <row r="9" spans="1:7" ht="7.5" customHeight="1">
      <c r="B9" s="10"/>
      <c r="C9" s="10"/>
      <c r="D9" s="48"/>
      <c r="E9" s="10"/>
      <c r="F9" s="54">
        <f>F15+F21+F27</f>
        <v>0</v>
      </c>
      <c r="G9" s="85">
        <f>G15+G21+G27</f>
        <v>0</v>
      </c>
    </row>
    <row r="10" spans="1:7" s="13" customFormat="1" ht="13.5" customHeight="1">
      <c r="A10" s="14"/>
      <c r="B10" s="10"/>
      <c r="C10" s="230"/>
      <c r="D10" s="121">
        <v>3</v>
      </c>
      <c r="E10" s="122"/>
      <c r="F10" s="251">
        <f>F16+F22+F28</f>
        <v>1728079</v>
      </c>
      <c r="G10" s="252">
        <f>G16+G22+G28</f>
        <v>4734</v>
      </c>
    </row>
    <row r="11" spans="1:7" ht="6.95" customHeight="1">
      <c r="B11" s="10"/>
      <c r="C11" s="10"/>
      <c r="D11" s="10"/>
      <c r="E11" s="10"/>
      <c r="F11" s="54"/>
      <c r="G11" s="55"/>
    </row>
    <row r="12" spans="1:7" ht="13.5" customHeight="1">
      <c r="B12" s="276" t="s">
        <v>96</v>
      </c>
      <c r="C12" s="276"/>
      <c r="D12" s="276"/>
      <c r="E12" s="276"/>
      <c r="F12" s="54" t="s">
        <v>325</v>
      </c>
      <c r="G12" s="55"/>
    </row>
    <row r="13" spans="1:7" ht="13.5" customHeight="1">
      <c r="B13" s="10"/>
      <c r="C13" s="230" t="s">
        <v>351</v>
      </c>
      <c r="D13" s="48" t="s">
        <v>323</v>
      </c>
      <c r="E13" s="10"/>
      <c r="F13" s="54">
        <v>68650</v>
      </c>
      <c r="G13" s="55">
        <v>188</v>
      </c>
    </row>
    <row r="14" spans="1:7" ht="13.5" customHeight="1">
      <c r="B14" s="10"/>
      <c r="C14" s="230"/>
      <c r="D14" s="123">
        <v>2</v>
      </c>
      <c r="E14" s="10"/>
      <c r="F14" s="54">
        <v>60677</v>
      </c>
      <c r="G14" s="55">
        <v>166</v>
      </c>
    </row>
    <row r="15" spans="1:7" ht="6.95" customHeight="1">
      <c r="B15" s="10"/>
      <c r="C15" s="10"/>
      <c r="D15" s="48"/>
      <c r="E15" s="10"/>
      <c r="F15" s="54"/>
      <c r="G15" s="55"/>
    </row>
    <row r="16" spans="1:7" ht="13.5" customHeight="1">
      <c r="B16" s="10"/>
      <c r="C16" s="230"/>
      <c r="D16" s="123">
        <v>3</v>
      </c>
      <c r="F16" s="251">
        <v>55546</v>
      </c>
      <c r="G16" s="55">
        <v>152</v>
      </c>
    </row>
    <row r="17" spans="2:7" ht="6.95" customHeight="1">
      <c r="B17" s="10"/>
      <c r="C17" s="10"/>
      <c r="D17" s="10"/>
      <c r="E17" s="10"/>
      <c r="F17" s="54"/>
      <c r="G17" s="55"/>
    </row>
    <row r="18" spans="2:7" ht="13.5" customHeight="1">
      <c r="B18" s="276" t="s">
        <v>97</v>
      </c>
      <c r="C18" s="276"/>
      <c r="D18" s="276"/>
      <c r="E18" s="276"/>
      <c r="F18" s="54"/>
      <c r="G18" s="55"/>
    </row>
    <row r="19" spans="2:7" ht="13.5" customHeight="1">
      <c r="B19" s="10"/>
      <c r="C19" s="230" t="s">
        <v>351</v>
      </c>
      <c r="D19" s="48" t="s">
        <v>323</v>
      </c>
      <c r="E19" s="10"/>
      <c r="F19" s="54">
        <v>1570730</v>
      </c>
      <c r="G19" s="55">
        <v>4292</v>
      </c>
    </row>
    <row r="20" spans="2:7" ht="13.5" customHeight="1">
      <c r="B20" s="10"/>
      <c r="C20" s="230"/>
      <c r="D20" s="123">
        <v>2</v>
      </c>
      <c r="E20" s="10"/>
      <c r="F20" s="54">
        <v>1263919</v>
      </c>
      <c r="G20" s="55">
        <v>3463</v>
      </c>
    </row>
    <row r="21" spans="2:7" ht="6.95" customHeight="1">
      <c r="B21" s="10"/>
      <c r="C21" s="10"/>
      <c r="D21" s="48"/>
      <c r="E21" s="10"/>
      <c r="F21" s="54"/>
      <c r="G21" s="55"/>
    </row>
    <row r="22" spans="2:7" ht="13.5" customHeight="1">
      <c r="B22" s="10"/>
      <c r="C22" s="230"/>
      <c r="D22" s="123">
        <v>3</v>
      </c>
      <c r="F22" s="251">
        <v>1220855</v>
      </c>
      <c r="G22" s="55">
        <v>3345</v>
      </c>
    </row>
    <row r="23" spans="2:7" ht="6.95" customHeight="1">
      <c r="B23" s="10"/>
      <c r="C23" s="10"/>
      <c r="D23" s="10"/>
      <c r="E23" s="10"/>
      <c r="F23" s="54"/>
      <c r="G23" s="55"/>
    </row>
    <row r="24" spans="2:7" ht="13.5" customHeight="1">
      <c r="B24" s="276" t="s">
        <v>98</v>
      </c>
      <c r="C24" s="276"/>
      <c r="D24" s="276"/>
      <c r="E24" s="276"/>
      <c r="F24" s="54"/>
      <c r="G24" s="55"/>
    </row>
    <row r="25" spans="2:7" ht="13.5" customHeight="1">
      <c r="B25" s="10"/>
      <c r="C25" s="230" t="s">
        <v>351</v>
      </c>
      <c r="D25" s="48" t="s">
        <v>323</v>
      </c>
      <c r="E25" s="10"/>
      <c r="F25" s="54">
        <v>539890</v>
      </c>
      <c r="G25" s="55">
        <v>1475</v>
      </c>
    </row>
    <row r="26" spans="2:7" ht="13.5" customHeight="1">
      <c r="B26" s="10"/>
      <c r="C26" s="230"/>
      <c r="D26" s="123">
        <v>2</v>
      </c>
      <c r="E26" s="10"/>
      <c r="F26" s="54">
        <v>502352</v>
      </c>
      <c r="G26" s="55">
        <v>1376</v>
      </c>
    </row>
    <row r="27" spans="2:7" ht="6.95" customHeight="1">
      <c r="B27" s="10"/>
      <c r="C27" s="10"/>
      <c r="D27" s="48"/>
      <c r="E27" s="10"/>
      <c r="F27" s="54"/>
      <c r="G27" s="55"/>
    </row>
    <row r="28" spans="2:7" ht="13.5" customHeight="1">
      <c r="B28" s="10"/>
      <c r="C28" s="230"/>
      <c r="D28" s="123">
        <v>3</v>
      </c>
      <c r="F28" s="251">
        <v>451678</v>
      </c>
      <c r="G28" s="55">
        <v>1237</v>
      </c>
    </row>
    <row r="29" spans="2:7" ht="5.0999999999999996" customHeight="1" thickBot="1">
      <c r="B29" s="16"/>
      <c r="C29" s="16"/>
      <c r="D29" s="16"/>
      <c r="E29" s="16"/>
      <c r="F29" s="124"/>
      <c r="G29" s="125"/>
    </row>
    <row r="30" spans="2:7" ht="18" customHeight="1">
      <c r="B30" s="275" t="s">
        <v>186</v>
      </c>
      <c r="C30" s="275"/>
      <c r="D30" s="275"/>
      <c r="E30" s="275"/>
      <c r="F30" s="275"/>
      <c r="G30" s="275"/>
    </row>
  </sheetData>
  <mergeCells count="8">
    <mergeCell ref="F4:F5"/>
    <mergeCell ref="B4:E4"/>
    <mergeCell ref="C5:E5"/>
    <mergeCell ref="B6:E6"/>
    <mergeCell ref="B30:G30"/>
    <mergeCell ref="B12:E12"/>
    <mergeCell ref="B18:E18"/>
    <mergeCell ref="B24:E2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I23"/>
  <sheetViews>
    <sheetView showGridLines="0" view="pageBreakPreview" zoomScale="120" zoomScaleNormal="100" zoomScaleSheetLayoutView="120" workbookViewId="0">
      <selection activeCell="F23" sqref="F23"/>
    </sheetView>
  </sheetViews>
  <sheetFormatPr defaultRowHeight="12.75"/>
  <cols>
    <col min="1" max="1" width="5" style="14" customWidth="1"/>
    <col min="2" max="2" width="2.625" style="14" customWidth="1"/>
    <col min="3" max="3" width="5.25" style="14" customWidth="1"/>
    <col min="4" max="4" width="9" style="14"/>
    <col min="5" max="9" width="12.625" style="14" customWidth="1"/>
    <col min="10" max="16384" width="9" style="14"/>
  </cols>
  <sheetData>
    <row r="1" spans="2:9" ht="13.5" customHeight="1"/>
    <row r="2" spans="2:9" ht="18" customHeight="1">
      <c r="E2" s="231" t="s">
        <v>272</v>
      </c>
      <c r="F2" s="299" t="s">
        <v>84</v>
      </c>
      <c r="G2" s="299"/>
      <c r="H2" s="299"/>
    </row>
    <row r="3" spans="2:9" ht="18" customHeight="1" thickBot="1">
      <c r="E3" s="172"/>
      <c r="H3" s="335" t="s">
        <v>3</v>
      </c>
      <c r="I3" s="335"/>
    </row>
    <row r="4" spans="2:9" ht="18" customHeight="1">
      <c r="B4" s="281" t="s">
        <v>2</v>
      </c>
      <c r="C4" s="281"/>
      <c r="D4" s="282"/>
      <c r="E4" s="224" t="s">
        <v>278</v>
      </c>
      <c r="F4" s="224" t="s">
        <v>283</v>
      </c>
      <c r="G4" s="224" t="s">
        <v>326</v>
      </c>
      <c r="H4" s="224" t="s">
        <v>352</v>
      </c>
      <c r="I4" s="241" t="s">
        <v>404</v>
      </c>
    </row>
    <row r="5" spans="2:9" ht="18" customHeight="1">
      <c r="B5" s="342" t="s">
        <v>79</v>
      </c>
      <c r="C5" s="342"/>
      <c r="D5" s="343"/>
      <c r="E5" s="11">
        <f>E6+E10+E11+E14+E15+E16</f>
        <v>89613</v>
      </c>
      <c r="F5" s="11">
        <f>F6+F10+F11+F14+F15+F16</f>
        <v>89899</v>
      </c>
      <c r="G5" s="11">
        <f>G6+G10+G11+G14+G15+G16</f>
        <v>88823</v>
      </c>
      <c r="H5" s="11">
        <f>H6+H10+H11+H14+H15+H16</f>
        <v>89311</v>
      </c>
      <c r="I5" s="66">
        <f>I6+I10+I11+I14+I15+I16</f>
        <v>89312</v>
      </c>
    </row>
    <row r="6" spans="2:9" ht="18" customHeight="1">
      <c r="B6" s="10"/>
      <c r="C6" s="336" t="s">
        <v>215</v>
      </c>
      <c r="D6" s="337"/>
      <c r="E6" s="11">
        <f>SUM(E7:E9)</f>
        <v>5241</v>
      </c>
      <c r="F6" s="11">
        <f>SUM(F7:F9)</f>
        <v>5405</v>
      </c>
      <c r="G6" s="11">
        <f>SUM(G7:G9)</f>
        <v>5500</v>
      </c>
      <c r="H6" s="11">
        <f>SUM(H7:H9)</f>
        <v>5613</v>
      </c>
      <c r="I6" s="66">
        <f>SUM(I7:I9)</f>
        <v>5688</v>
      </c>
    </row>
    <row r="7" spans="2:9">
      <c r="B7" s="10"/>
      <c r="C7" s="10"/>
      <c r="D7" s="245" t="s">
        <v>4</v>
      </c>
      <c r="E7" s="11">
        <v>2121</v>
      </c>
      <c r="F7" s="11">
        <v>2214</v>
      </c>
      <c r="G7" s="11">
        <v>2273</v>
      </c>
      <c r="H7" s="11">
        <v>2363</v>
      </c>
      <c r="I7" s="66">
        <v>2378</v>
      </c>
    </row>
    <row r="8" spans="2:9">
      <c r="B8" s="10"/>
      <c r="C8" s="10"/>
      <c r="D8" s="245" t="s">
        <v>5</v>
      </c>
      <c r="E8" s="11">
        <v>2985</v>
      </c>
      <c r="F8" s="11">
        <v>3037</v>
      </c>
      <c r="G8" s="11">
        <v>3061</v>
      </c>
      <c r="H8" s="11">
        <v>3067</v>
      </c>
      <c r="I8" s="66">
        <v>3117</v>
      </c>
    </row>
    <row r="9" spans="2:9">
      <c r="B9" s="10"/>
      <c r="C9" s="10"/>
      <c r="D9" s="245" t="s">
        <v>6</v>
      </c>
      <c r="E9" s="11">
        <v>135</v>
      </c>
      <c r="F9" s="11">
        <v>154</v>
      </c>
      <c r="G9" s="11">
        <v>166</v>
      </c>
      <c r="H9" s="11">
        <v>183</v>
      </c>
      <c r="I9" s="66">
        <v>193</v>
      </c>
    </row>
    <row r="10" spans="2:9" ht="18" customHeight="1">
      <c r="B10" s="10"/>
      <c r="C10" s="336" t="s">
        <v>7</v>
      </c>
      <c r="D10" s="337"/>
      <c r="E10" s="11">
        <v>157</v>
      </c>
      <c r="F10" s="11">
        <v>153</v>
      </c>
      <c r="G10" s="11">
        <v>146</v>
      </c>
      <c r="H10" s="11">
        <v>138</v>
      </c>
      <c r="I10" s="66">
        <v>135</v>
      </c>
    </row>
    <row r="11" spans="2:9" ht="18" customHeight="1">
      <c r="B11" s="10"/>
      <c r="C11" s="336" t="s">
        <v>8</v>
      </c>
      <c r="D11" s="337"/>
      <c r="E11" s="11">
        <f>SUM(E12:E13)</f>
        <v>39608</v>
      </c>
      <c r="F11" s="11">
        <f>SUM(F12:F13)</f>
        <v>39579</v>
      </c>
      <c r="G11" s="11">
        <f>SUM(G12:G13)</f>
        <v>39569</v>
      </c>
      <c r="H11" s="11">
        <f>SUM(H12:H13)</f>
        <v>39656</v>
      </c>
      <c r="I11" s="66">
        <f>SUM(I12:I13)</f>
        <v>39459</v>
      </c>
    </row>
    <row r="12" spans="2:9">
      <c r="B12" s="10"/>
      <c r="C12" s="10"/>
      <c r="D12" s="245" t="s">
        <v>4</v>
      </c>
      <c r="E12" s="11">
        <v>18510</v>
      </c>
      <c r="F12" s="11">
        <v>18884</v>
      </c>
      <c r="G12" s="11">
        <v>19338</v>
      </c>
      <c r="H12" s="11">
        <v>19858</v>
      </c>
      <c r="I12" s="66">
        <v>20120</v>
      </c>
    </row>
    <row r="13" spans="2:9">
      <c r="B13" s="10"/>
      <c r="C13" s="10"/>
      <c r="D13" s="245" t="s">
        <v>5</v>
      </c>
      <c r="E13" s="11">
        <v>21098</v>
      </c>
      <c r="F13" s="11">
        <v>20695</v>
      </c>
      <c r="G13" s="11">
        <v>20231</v>
      </c>
      <c r="H13" s="11">
        <v>19798</v>
      </c>
      <c r="I13" s="66">
        <v>19339</v>
      </c>
    </row>
    <row r="14" spans="2:9" ht="18" customHeight="1">
      <c r="B14" s="10"/>
      <c r="C14" s="336" t="s">
        <v>216</v>
      </c>
      <c r="D14" s="337"/>
      <c r="E14" s="11">
        <v>1348</v>
      </c>
      <c r="F14" s="11">
        <v>1347</v>
      </c>
      <c r="G14" s="11">
        <v>1366</v>
      </c>
      <c r="H14" s="11">
        <v>1368</v>
      </c>
      <c r="I14" s="66">
        <v>1384</v>
      </c>
    </row>
    <row r="15" spans="2:9" s="173" customFormat="1" ht="18" customHeight="1">
      <c r="B15" s="234"/>
      <c r="C15" s="338" t="s">
        <v>9</v>
      </c>
      <c r="D15" s="339"/>
      <c r="E15" s="65">
        <v>1469</v>
      </c>
      <c r="F15" s="65">
        <v>1505</v>
      </c>
      <c r="G15" s="65">
        <v>1527</v>
      </c>
      <c r="H15" s="65">
        <v>1567</v>
      </c>
      <c r="I15" s="258">
        <v>1642</v>
      </c>
    </row>
    <row r="16" spans="2:9" s="44" customFormat="1" ht="18" customHeight="1">
      <c r="B16" s="42"/>
      <c r="C16" s="340" t="s">
        <v>10</v>
      </c>
      <c r="D16" s="341"/>
      <c r="E16" s="43">
        <f>SUM(E17:E20)</f>
        <v>41790</v>
      </c>
      <c r="F16" s="43">
        <f>SUM(F17:F20)</f>
        <v>41910</v>
      </c>
      <c r="G16" s="43">
        <f>SUM(G17:G20)</f>
        <v>40715</v>
      </c>
      <c r="H16" s="43">
        <f>SUM(H17:H20)</f>
        <v>40969</v>
      </c>
      <c r="I16" s="164">
        <f>SUM(I17:I20)</f>
        <v>41004</v>
      </c>
    </row>
    <row r="17" spans="2:9">
      <c r="B17" s="10"/>
      <c r="C17" s="10"/>
      <c r="D17" s="245" t="s">
        <v>11</v>
      </c>
      <c r="E17" s="11">
        <v>9218</v>
      </c>
      <c r="F17" s="11">
        <v>9202</v>
      </c>
      <c r="G17" s="11">
        <v>9083</v>
      </c>
      <c r="H17" s="11">
        <v>9048</v>
      </c>
      <c r="I17" s="66">
        <v>8958</v>
      </c>
    </row>
    <row r="18" spans="2:9">
      <c r="B18" s="10"/>
      <c r="C18" s="10"/>
      <c r="D18" s="245" t="s">
        <v>8</v>
      </c>
      <c r="E18" s="11">
        <v>31347</v>
      </c>
      <c r="F18" s="11">
        <v>31483</v>
      </c>
      <c r="G18" s="11">
        <v>31628</v>
      </c>
      <c r="H18" s="11">
        <v>31917</v>
      </c>
      <c r="I18" s="66">
        <v>32042</v>
      </c>
    </row>
    <row r="19" spans="2:9">
      <c r="B19" s="10"/>
      <c r="C19" s="10"/>
      <c r="D19" s="245" t="s">
        <v>12</v>
      </c>
      <c r="E19" s="11">
        <v>1221</v>
      </c>
      <c r="F19" s="11">
        <v>1221</v>
      </c>
      <c r="G19" s="11">
        <v>0</v>
      </c>
      <c r="H19" s="102">
        <v>0</v>
      </c>
      <c r="I19" s="259" t="s">
        <v>454</v>
      </c>
    </row>
    <row r="20" spans="2:9" ht="13.5" thickBot="1">
      <c r="B20" s="16"/>
      <c r="C20" s="16"/>
      <c r="D20" s="53" t="s">
        <v>244</v>
      </c>
      <c r="E20" s="17">
        <v>4</v>
      </c>
      <c r="F20" s="17">
        <v>4</v>
      </c>
      <c r="G20" s="17">
        <v>4</v>
      </c>
      <c r="H20" s="17">
        <v>4</v>
      </c>
      <c r="I20" s="69">
        <v>4</v>
      </c>
    </row>
    <row r="21" spans="2:9" ht="18" customHeight="1">
      <c r="C21" s="14" t="s">
        <v>360</v>
      </c>
    </row>
    <row r="22" spans="2:9">
      <c r="C22" s="174" t="s">
        <v>217</v>
      </c>
    </row>
    <row r="23" spans="2:9">
      <c r="C23" s="174" t="s">
        <v>218</v>
      </c>
    </row>
  </sheetData>
  <mergeCells count="10">
    <mergeCell ref="H3:I3"/>
    <mergeCell ref="F2:H2"/>
    <mergeCell ref="C14:D14"/>
    <mergeCell ref="C15:D15"/>
    <mergeCell ref="C16:D16"/>
    <mergeCell ref="B4:D4"/>
    <mergeCell ref="B5:D5"/>
    <mergeCell ref="C6:D6"/>
    <mergeCell ref="C10:D10"/>
    <mergeCell ref="C11:D1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I22"/>
  <sheetViews>
    <sheetView showGridLines="0" view="pageBreakPreview" zoomScale="110" zoomScaleNormal="100" zoomScaleSheetLayoutView="110" workbookViewId="0">
      <selection activeCell="F23" sqref="F23"/>
    </sheetView>
  </sheetViews>
  <sheetFormatPr defaultRowHeight="12.75"/>
  <cols>
    <col min="1" max="1" width="5" style="14" customWidth="1"/>
    <col min="2" max="2" width="2.75" style="14" customWidth="1"/>
    <col min="3" max="3" width="17.875" style="14" customWidth="1"/>
    <col min="4" max="4" width="8.25" style="14" customWidth="1"/>
    <col min="5" max="9" width="10.625" style="14" customWidth="1"/>
    <col min="10" max="16384" width="9" style="14"/>
  </cols>
  <sheetData>
    <row r="1" spans="2:9" ht="13.5" customHeight="1"/>
    <row r="2" spans="2:9" ht="18" customHeight="1">
      <c r="D2" s="231" t="s">
        <v>273</v>
      </c>
      <c r="E2" s="332" t="s">
        <v>255</v>
      </c>
      <c r="F2" s="332"/>
      <c r="G2" s="332"/>
    </row>
    <row r="3" spans="2:9" ht="18" customHeight="1" thickBot="1"/>
    <row r="4" spans="2:9" ht="18" customHeight="1">
      <c r="B4" s="281" t="s">
        <v>125</v>
      </c>
      <c r="C4" s="281"/>
      <c r="D4" s="282"/>
      <c r="E4" s="91" t="s">
        <v>279</v>
      </c>
      <c r="F4" s="91" t="s">
        <v>284</v>
      </c>
      <c r="G4" s="91" t="s">
        <v>327</v>
      </c>
      <c r="H4" s="91" t="s">
        <v>353</v>
      </c>
      <c r="I4" s="79" t="s">
        <v>405</v>
      </c>
    </row>
    <row r="5" spans="2:9" ht="18" customHeight="1">
      <c r="B5" s="344" t="s">
        <v>85</v>
      </c>
      <c r="C5" s="344"/>
      <c r="D5" s="39" t="s">
        <v>235</v>
      </c>
      <c r="E5" s="11">
        <v>9</v>
      </c>
      <c r="F5" s="11">
        <v>9</v>
      </c>
      <c r="G5" s="11">
        <v>9</v>
      </c>
      <c r="H5" s="11">
        <v>9</v>
      </c>
      <c r="I5" s="66">
        <v>8</v>
      </c>
    </row>
    <row r="6" spans="2:9" ht="18" customHeight="1">
      <c r="B6" s="344" t="s">
        <v>86</v>
      </c>
      <c r="C6" s="344"/>
      <c r="D6" s="39" t="s">
        <v>236</v>
      </c>
      <c r="E6" s="11">
        <v>158</v>
      </c>
      <c r="F6" s="11">
        <v>157</v>
      </c>
      <c r="G6" s="11">
        <v>152</v>
      </c>
      <c r="H6" s="11">
        <v>151</v>
      </c>
      <c r="I6" s="66">
        <v>135</v>
      </c>
    </row>
    <row r="7" spans="2:9" ht="18" customHeight="1">
      <c r="B7" s="10"/>
      <c r="C7" s="336" t="s">
        <v>126</v>
      </c>
      <c r="D7" s="337"/>
      <c r="E7" s="11">
        <v>738</v>
      </c>
      <c r="F7" s="11">
        <v>742</v>
      </c>
      <c r="G7" s="11">
        <v>762</v>
      </c>
      <c r="H7" s="11">
        <v>760</v>
      </c>
      <c r="I7" s="66">
        <v>854</v>
      </c>
    </row>
    <row r="8" spans="2:9" ht="18" customHeight="1">
      <c r="B8" s="10"/>
      <c r="C8" s="336" t="s">
        <v>219</v>
      </c>
      <c r="D8" s="337"/>
      <c r="E8" s="11">
        <v>18</v>
      </c>
      <c r="F8" s="11">
        <v>17</v>
      </c>
      <c r="G8" s="11">
        <v>17</v>
      </c>
      <c r="H8" s="11">
        <v>17</v>
      </c>
      <c r="I8" s="66">
        <v>17</v>
      </c>
    </row>
    <row r="9" spans="2:9" ht="18" customHeight="1">
      <c r="B9" s="10"/>
      <c r="C9" s="336" t="s">
        <v>127</v>
      </c>
      <c r="D9" s="337"/>
      <c r="E9" s="11">
        <v>59951</v>
      </c>
      <c r="F9" s="11">
        <v>59556</v>
      </c>
      <c r="G9" s="11">
        <v>58793</v>
      </c>
      <c r="H9" s="11">
        <v>51693</v>
      </c>
      <c r="I9" s="66">
        <v>49764</v>
      </c>
    </row>
    <row r="10" spans="2:9" ht="18" customHeight="1">
      <c r="B10" s="10"/>
      <c r="C10" s="336" t="s">
        <v>128</v>
      </c>
      <c r="D10" s="337"/>
      <c r="E10" s="11">
        <v>39174</v>
      </c>
      <c r="F10" s="11">
        <v>36497</v>
      </c>
      <c r="G10" s="11">
        <v>34250</v>
      </c>
      <c r="H10" s="11">
        <v>27709</v>
      </c>
      <c r="I10" s="66">
        <v>27228</v>
      </c>
    </row>
    <row r="11" spans="2:9" ht="18" customHeight="1">
      <c r="B11" s="10"/>
      <c r="C11" s="244" t="s">
        <v>129</v>
      </c>
      <c r="D11" s="175" t="s">
        <v>223</v>
      </c>
      <c r="E11" s="67">
        <v>65.3</v>
      </c>
      <c r="F11" s="67">
        <v>61.3</v>
      </c>
      <c r="G11" s="67">
        <v>58.3</v>
      </c>
      <c r="H11" s="67">
        <v>53.6</v>
      </c>
      <c r="I11" s="256">
        <v>54.7</v>
      </c>
    </row>
    <row r="12" spans="2:9" ht="18" customHeight="1">
      <c r="B12" s="10"/>
      <c r="C12" s="244" t="s">
        <v>130</v>
      </c>
      <c r="D12" s="175" t="s">
        <v>248</v>
      </c>
      <c r="E12" s="11">
        <v>5197</v>
      </c>
      <c r="F12" s="11">
        <v>5100</v>
      </c>
      <c r="G12" s="11">
        <v>4547</v>
      </c>
      <c r="H12" s="11">
        <v>3251</v>
      </c>
      <c r="I12" s="66">
        <v>3245</v>
      </c>
    </row>
    <row r="13" spans="2:9" ht="18" customHeight="1">
      <c r="B13" s="10"/>
      <c r="C13" s="244" t="s">
        <v>131</v>
      </c>
      <c r="D13" s="175" t="s">
        <v>248</v>
      </c>
      <c r="E13" s="11">
        <v>2293</v>
      </c>
      <c r="F13" s="11">
        <v>2292</v>
      </c>
      <c r="G13" s="11">
        <v>2114</v>
      </c>
      <c r="H13" s="11">
        <v>1405</v>
      </c>
      <c r="I13" s="66">
        <v>1413</v>
      </c>
    </row>
    <row r="14" spans="2:9" ht="18" customHeight="1">
      <c r="B14" s="10"/>
      <c r="C14" s="244" t="s">
        <v>132</v>
      </c>
      <c r="D14" s="175" t="s">
        <v>237</v>
      </c>
      <c r="E14" s="67">
        <v>44.1</v>
      </c>
      <c r="F14" s="67">
        <v>44.9</v>
      </c>
      <c r="G14" s="67">
        <v>46.5</v>
      </c>
      <c r="H14" s="67">
        <v>43.2</v>
      </c>
      <c r="I14" s="256">
        <v>43.5</v>
      </c>
    </row>
    <row r="15" spans="2:9" ht="18" customHeight="1">
      <c r="B15" s="10"/>
      <c r="C15" s="244" t="s">
        <v>133</v>
      </c>
      <c r="D15" s="175" t="s">
        <v>249</v>
      </c>
      <c r="E15" s="11">
        <v>693</v>
      </c>
      <c r="F15" s="11">
        <v>679</v>
      </c>
      <c r="G15" s="11">
        <v>625</v>
      </c>
      <c r="H15" s="11">
        <v>424</v>
      </c>
      <c r="I15" s="66">
        <v>422</v>
      </c>
    </row>
    <row r="16" spans="2:9" ht="18" customHeight="1">
      <c r="B16" s="10"/>
      <c r="C16" s="244" t="s">
        <v>134</v>
      </c>
      <c r="D16" s="175" t="s">
        <v>250</v>
      </c>
      <c r="E16" s="11">
        <v>937</v>
      </c>
      <c r="F16" s="11">
        <v>929</v>
      </c>
      <c r="G16" s="11">
        <v>856</v>
      </c>
      <c r="H16" s="11">
        <v>564</v>
      </c>
      <c r="I16" s="66">
        <v>557</v>
      </c>
    </row>
    <row r="17" spans="2:9" ht="18" customHeight="1">
      <c r="B17" s="10"/>
      <c r="C17" s="244" t="s">
        <v>135</v>
      </c>
      <c r="D17" s="175" t="s">
        <v>251</v>
      </c>
      <c r="E17" s="11">
        <v>812779</v>
      </c>
      <c r="F17" s="11">
        <v>812506</v>
      </c>
      <c r="G17" s="11">
        <v>759978</v>
      </c>
      <c r="H17" s="11">
        <v>540489</v>
      </c>
      <c r="I17" s="66">
        <v>536102</v>
      </c>
    </row>
    <row r="18" spans="2:9" ht="18" customHeight="1">
      <c r="B18" s="10"/>
      <c r="C18" s="130" t="s">
        <v>136</v>
      </c>
      <c r="D18" s="175" t="s">
        <v>252</v>
      </c>
      <c r="E18" s="67">
        <v>58.5</v>
      </c>
      <c r="F18" s="67">
        <v>62.8</v>
      </c>
      <c r="G18" s="67">
        <v>61.7</v>
      </c>
      <c r="H18" s="67">
        <v>50.7</v>
      </c>
      <c r="I18" s="256">
        <v>51.9</v>
      </c>
    </row>
    <row r="19" spans="2:9" ht="18" customHeight="1">
      <c r="B19" s="10"/>
      <c r="C19" s="130" t="s">
        <v>137</v>
      </c>
      <c r="D19" s="175" t="s">
        <v>138</v>
      </c>
      <c r="E19" s="11">
        <v>20748</v>
      </c>
      <c r="F19" s="11">
        <v>22262</v>
      </c>
      <c r="G19" s="11">
        <v>22189</v>
      </c>
      <c r="H19" s="11">
        <v>19506</v>
      </c>
      <c r="I19" s="66">
        <v>19689</v>
      </c>
    </row>
    <row r="20" spans="2:9" ht="18" customHeight="1" thickBot="1">
      <c r="B20" s="16"/>
      <c r="C20" s="176" t="s">
        <v>139</v>
      </c>
      <c r="D20" s="177" t="s">
        <v>138</v>
      </c>
      <c r="E20" s="68">
        <v>156.4</v>
      </c>
      <c r="F20" s="68">
        <v>159.30000000000001</v>
      </c>
      <c r="G20" s="68">
        <v>167.1</v>
      </c>
      <c r="H20" s="68">
        <v>166.3</v>
      </c>
      <c r="I20" s="257">
        <v>165.2</v>
      </c>
    </row>
    <row r="21" spans="2:9" ht="18" customHeight="1">
      <c r="C21" s="14" t="s">
        <v>329</v>
      </c>
    </row>
    <row r="22" spans="2:9">
      <c r="C22" s="14" t="s">
        <v>224</v>
      </c>
    </row>
  </sheetData>
  <mergeCells count="8">
    <mergeCell ref="E2:G2"/>
    <mergeCell ref="C8:D8"/>
    <mergeCell ref="C9:D9"/>
    <mergeCell ref="C10:D10"/>
    <mergeCell ref="B4:D4"/>
    <mergeCell ref="B5:C5"/>
    <mergeCell ref="B6:C6"/>
    <mergeCell ref="C7:D7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C000"/>
  </sheetPr>
  <dimension ref="A1:Q21"/>
  <sheetViews>
    <sheetView showGridLines="0" view="pageBreakPreview" zoomScaleNormal="100" zoomScaleSheetLayoutView="100" workbookViewId="0">
      <selection activeCell="P6" sqref="P6"/>
    </sheetView>
  </sheetViews>
  <sheetFormatPr defaultRowHeight="12.75"/>
  <cols>
    <col min="1" max="1" width="5" style="1" customWidth="1"/>
    <col min="2" max="2" width="2.625" style="1" customWidth="1"/>
    <col min="3" max="3" width="4.625" style="1" customWidth="1"/>
    <col min="4" max="4" width="3.625" style="1" bestFit="1" customWidth="1"/>
    <col min="5" max="5" width="4.625" style="1" customWidth="1"/>
    <col min="6" max="6" width="1.875" style="1" customWidth="1"/>
    <col min="7" max="7" width="17.625" style="1" customWidth="1"/>
    <col min="8" max="9" width="15.625" style="1" customWidth="1"/>
    <col min="10" max="10" width="12.625" style="1" customWidth="1"/>
    <col min="11" max="12" width="1.625" style="1" customWidth="1"/>
    <col min="13" max="13" width="18.625" style="1" customWidth="1"/>
    <col min="14" max="15" width="15.625" style="1" customWidth="1"/>
    <col min="16" max="16" width="14.625" style="1" customWidth="1"/>
    <col min="17" max="17" width="1.625" style="1" customWidth="1"/>
    <col min="18" max="16384" width="9" style="1"/>
  </cols>
  <sheetData>
    <row r="1" spans="1:17" ht="13.5" customHeight="1"/>
    <row r="2" spans="1:17" ht="18" customHeight="1">
      <c r="F2" s="8"/>
      <c r="H2" s="83" t="s">
        <v>239</v>
      </c>
      <c r="I2" s="347" t="s">
        <v>87</v>
      </c>
      <c r="J2" s="347"/>
      <c r="K2" s="347"/>
      <c r="L2" s="347"/>
      <c r="M2" s="347"/>
      <c r="N2" s="352"/>
      <c r="O2" s="352"/>
    </row>
    <row r="3" spans="1:17" ht="18" customHeight="1" thickBot="1"/>
    <row r="4" spans="1:17" ht="18" customHeight="1">
      <c r="B4" s="2"/>
      <c r="C4" s="348" t="s">
        <v>92</v>
      </c>
      <c r="D4" s="348"/>
      <c r="E4" s="348"/>
      <c r="F4" s="348"/>
      <c r="G4" s="350" t="s">
        <v>225</v>
      </c>
      <c r="H4" s="351"/>
      <c r="I4" s="351"/>
      <c r="J4" s="351"/>
      <c r="K4" s="5"/>
      <c r="L4" s="5"/>
      <c r="M4" s="350" t="s">
        <v>226</v>
      </c>
      <c r="N4" s="351"/>
      <c r="O4" s="351"/>
      <c r="P4" s="351"/>
      <c r="Q4" s="5"/>
    </row>
    <row r="5" spans="1:17" ht="18" customHeight="1">
      <c r="B5" s="4"/>
      <c r="C5" s="349"/>
      <c r="D5" s="349"/>
      <c r="E5" s="349"/>
      <c r="F5" s="349"/>
      <c r="G5" s="6" t="s">
        <v>82</v>
      </c>
      <c r="H5" s="6" t="s">
        <v>227</v>
      </c>
      <c r="I5" s="6" t="s">
        <v>228</v>
      </c>
      <c r="J5" s="6" t="s">
        <v>229</v>
      </c>
      <c r="K5" s="7"/>
      <c r="L5" s="7"/>
      <c r="M5" s="6" t="s">
        <v>82</v>
      </c>
      <c r="N5" s="6" t="s">
        <v>227</v>
      </c>
      <c r="O5" s="6" t="s">
        <v>228</v>
      </c>
      <c r="P5" s="6" t="s">
        <v>229</v>
      </c>
      <c r="Q5" s="7"/>
    </row>
    <row r="6" spans="1:17" ht="18" customHeight="1">
      <c r="B6" s="3"/>
      <c r="C6" s="3" t="s">
        <v>108</v>
      </c>
      <c r="D6" s="3">
        <v>23</v>
      </c>
      <c r="E6" s="3" t="s">
        <v>92</v>
      </c>
      <c r="F6" s="3"/>
      <c r="G6" s="75">
        <v>94908</v>
      </c>
      <c r="H6" s="76">
        <v>93116</v>
      </c>
      <c r="I6" s="76">
        <v>1792</v>
      </c>
      <c r="J6" s="11">
        <v>260</v>
      </c>
      <c r="K6" s="10"/>
      <c r="L6" s="10"/>
      <c r="M6" s="76">
        <v>301127</v>
      </c>
      <c r="N6" s="76">
        <v>279114</v>
      </c>
      <c r="O6" s="76">
        <v>22013</v>
      </c>
      <c r="P6" s="11">
        <v>825</v>
      </c>
      <c r="Q6" s="3"/>
    </row>
    <row r="7" spans="1:17" ht="18" customHeight="1">
      <c r="B7" s="3"/>
      <c r="C7" s="3"/>
      <c r="D7" s="3">
        <v>24</v>
      </c>
      <c r="E7" s="3"/>
      <c r="F7" s="3"/>
      <c r="G7" s="75">
        <v>91057</v>
      </c>
      <c r="H7" s="76">
        <v>85635</v>
      </c>
      <c r="I7" s="76">
        <v>5422</v>
      </c>
      <c r="J7" s="11">
        <v>249</v>
      </c>
      <c r="K7" s="10"/>
      <c r="L7" s="10"/>
      <c r="M7" s="76">
        <v>278289</v>
      </c>
      <c r="N7" s="76">
        <v>255254</v>
      </c>
      <c r="O7" s="76">
        <v>23035</v>
      </c>
      <c r="P7" s="11">
        <v>762</v>
      </c>
      <c r="Q7" s="3"/>
    </row>
    <row r="8" spans="1:17" s="13" customFormat="1" ht="18" customHeight="1">
      <c r="A8" s="14"/>
      <c r="B8" s="10"/>
      <c r="C8" s="10"/>
      <c r="D8" s="10">
        <v>25</v>
      </c>
      <c r="E8" s="10"/>
      <c r="F8" s="10"/>
      <c r="G8" s="75">
        <v>111677</v>
      </c>
      <c r="H8" s="76">
        <v>91384</v>
      </c>
      <c r="I8" s="76">
        <v>20293</v>
      </c>
      <c r="J8" s="11">
        <v>306</v>
      </c>
      <c r="K8" s="10"/>
      <c r="L8" s="10"/>
      <c r="M8" s="76">
        <v>312742</v>
      </c>
      <c r="N8" s="76">
        <v>284618</v>
      </c>
      <c r="O8" s="76">
        <v>28124</v>
      </c>
      <c r="P8" s="11">
        <v>857</v>
      </c>
      <c r="Q8" s="58"/>
    </row>
    <row r="9" spans="1:17" s="13" customFormat="1" ht="18" customHeight="1">
      <c r="A9" s="14"/>
      <c r="B9" s="10"/>
      <c r="C9" s="10"/>
      <c r="D9" s="10">
        <v>26</v>
      </c>
      <c r="E9" s="10"/>
      <c r="F9" s="10"/>
      <c r="G9" s="75">
        <v>169238</v>
      </c>
      <c r="H9" s="76">
        <v>145674</v>
      </c>
      <c r="I9" s="76">
        <v>23564</v>
      </c>
      <c r="J9" s="11">
        <v>463</v>
      </c>
      <c r="K9" s="10"/>
      <c r="L9" s="10"/>
      <c r="M9" s="76">
        <v>350744</v>
      </c>
      <c r="N9" s="76">
        <v>323017</v>
      </c>
      <c r="O9" s="76">
        <v>27727</v>
      </c>
      <c r="P9" s="11">
        <v>961</v>
      </c>
      <c r="Q9" s="10"/>
    </row>
    <row r="10" spans="1:17" s="13" customFormat="1" ht="18" customHeight="1" thickBot="1">
      <c r="A10" s="14"/>
      <c r="B10" s="16"/>
      <c r="C10" s="16"/>
      <c r="D10" s="80">
        <v>27</v>
      </c>
      <c r="E10" s="80"/>
      <c r="F10" s="80"/>
      <c r="G10" s="81"/>
      <c r="H10" s="82"/>
      <c r="I10" s="82"/>
      <c r="J10" s="69"/>
      <c r="K10" s="80"/>
      <c r="L10" s="80"/>
      <c r="M10" s="82"/>
      <c r="N10" s="82"/>
      <c r="O10" s="82"/>
      <c r="P10" s="69"/>
      <c r="Q10" s="70"/>
    </row>
    <row r="11" spans="1:17" ht="18" customHeight="1">
      <c r="B11" s="1" t="s">
        <v>245</v>
      </c>
      <c r="P11" s="1" t="s">
        <v>247</v>
      </c>
    </row>
    <row r="21" spans="8:10" ht="13.5">
      <c r="H21" s="345"/>
      <c r="I21" s="346"/>
      <c r="J21" s="346"/>
    </row>
  </sheetData>
  <mergeCells count="6">
    <mergeCell ref="H21:J21"/>
    <mergeCell ref="I2:M2"/>
    <mergeCell ref="C4:F5"/>
    <mergeCell ref="G4:J4"/>
    <mergeCell ref="N2:O2"/>
    <mergeCell ref="M4:P4"/>
  </mergeCells>
  <phoneticPr fontId="1"/>
  <pageMargins left="0.75" right="0.75" top="1" bottom="1" header="0.51200000000000001" footer="0.51200000000000001"/>
  <pageSetup paperSize="9" scale="86" orientation="landscape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1:G16"/>
  <sheetViews>
    <sheetView showGridLines="0" view="pageBreakPreview" zoomScale="110" zoomScaleNormal="100" zoomScaleSheetLayoutView="110" workbookViewId="0">
      <selection activeCell="F23" sqref="F23"/>
    </sheetView>
  </sheetViews>
  <sheetFormatPr defaultRowHeight="12.75"/>
  <cols>
    <col min="1" max="1" width="5" style="14" customWidth="1"/>
    <col min="2" max="2" width="4.625" style="14" customWidth="1"/>
    <col min="3" max="3" width="3.625" style="14" bestFit="1" customWidth="1"/>
    <col min="4" max="4" width="5" style="14" bestFit="1" customWidth="1"/>
    <col min="5" max="7" width="11.5" style="14" customWidth="1"/>
    <col min="8" max="16384" width="9" style="14"/>
  </cols>
  <sheetData>
    <row r="1" spans="2:7" ht="13.5" customHeight="1"/>
    <row r="2" spans="2:7" ht="18" customHeight="1">
      <c r="D2" s="178" t="s">
        <v>274</v>
      </c>
      <c r="E2" s="353" t="s">
        <v>88</v>
      </c>
      <c r="F2" s="353"/>
      <c r="G2" s="207"/>
    </row>
    <row r="3" spans="2:7" ht="18" customHeight="1" thickBot="1">
      <c r="B3" s="14" t="s">
        <v>13</v>
      </c>
    </row>
    <row r="4" spans="2:7" ht="18" customHeight="1">
      <c r="B4" s="281" t="s">
        <v>92</v>
      </c>
      <c r="C4" s="281"/>
      <c r="D4" s="281"/>
      <c r="E4" s="224" t="s">
        <v>0</v>
      </c>
      <c r="F4" s="224" t="s">
        <v>397</v>
      </c>
      <c r="G4" s="224" t="s">
        <v>398</v>
      </c>
    </row>
    <row r="5" spans="2:7">
      <c r="B5" s="230"/>
      <c r="C5" s="48"/>
      <c r="D5" s="10"/>
      <c r="E5" s="21"/>
      <c r="F5" s="10"/>
      <c r="G5" s="10"/>
    </row>
    <row r="6" spans="2:7" ht="13.5" customHeight="1">
      <c r="B6" s="10" t="s">
        <v>1</v>
      </c>
      <c r="C6" s="48">
        <v>29</v>
      </c>
      <c r="D6" s="10" t="s">
        <v>406</v>
      </c>
      <c r="E6" s="32">
        <v>3526124</v>
      </c>
      <c r="F6" s="102">
        <v>2509477</v>
      </c>
      <c r="G6" s="102">
        <v>1016647</v>
      </c>
    </row>
    <row r="7" spans="2:7">
      <c r="B7" s="10"/>
      <c r="C7" s="48"/>
      <c r="D7" s="10"/>
      <c r="E7" s="32"/>
      <c r="F7" s="10"/>
      <c r="G7" s="10"/>
    </row>
    <row r="8" spans="2:7" ht="13.5" customHeight="1">
      <c r="B8" s="10"/>
      <c r="C8" s="48">
        <v>30</v>
      </c>
      <c r="D8" s="10"/>
      <c r="E8" s="32">
        <v>3685026</v>
      </c>
      <c r="F8" s="102">
        <v>2636915</v>
      </c>
      <c r="G8" s="102">
        <v>1048111</v>
      </c>
    </row>
    <row r="9" spans="2:7">
      <c r="B9" s="10"/>
      <c r="C9" s="48"/>
      <c r="D9" s="10"/>
      <c r="E9" s="32"/>
      <c r="F9" s="10"/>
      <c r="G9" s="10"/>
    </row>
    <row r="10" spans="2:7" ht="13.5" customHeight="1">
      <c r="B10" s="10" t="s">
        <v>328</v>
      </c>
      <c r="C10" s="48" t="s">
        <v>323</v>
      </c>
      <c r="D10" s="10"/>
      <c r="E10" s="32">
        <v>3570372</v>
      </c>
      <c r="F10" s="102">
        <v>2524802</v>
      </c>
      <c r="G10" s="102">
        <v>1045570</v>
      </c>
    </row>
    <row r="11" spans="2:7">
      <c r="B11" s="10"/>
      <c r="C11" s="48"/>
      <c r="D11" s="10"/>
      <c r="E11" s="32"/>
      <c r="F11" s="10"/>
      <c r="G11" s="10"/>
    </row>
    <row r="12" spans="2:7" ht="13.5" customHeight="1">
      <c r="B12" s="10"/>
      <c r="C12" s="48">
        <v>2</v>
      </c>
      <c r="D12" s="10"/>
      <c r="E12" s="32">
        <v>2861572</v>
      </c>
      <c r="F12" s="102">
        <v>2014614</v>
      </c>
      <c r="G12" s="102">
        <v>846958</v>
      </c>
    </row>
    <row r="13" spans="2:7" ht="18" customHeight="1">
      <c r="D13" s="10"/>
      <c r="E13" s="21"/>
    </row>
    <row r="14" spans="2:7">
      <c r="C14" s="56">
        <v>3</v>
      </c>
      <c r="D14" s="10"/>
      <c r="E14" s="71">
        <f>F14+G14</f>
        <v>2967713</v>
      </c>
      <c r="F14" s="255">
        <v>2056672</v>
      </c>
      <c r="G14" s="255">
        <v>911041</v>
      </c>
    </row>
    <row r="15" spans="2:7" ht="13.5" thickBot="1">
      <c r="B15" s="16"/>
      <c r="C15" s="179"/>
      <c r="D15" s="16"/>
      <c r="E15" s="26"/>
      <c r="F15" s="16"/>
      <c r="G15" s="16"/>
    </row>
    <row r="16" spans="2:7">
      <c r="B16" s="14" t="s">
        <v>399</v>
      </c>
    </row>
  </sheetData>
  <mergeCells count="2">
    <mergeCell ref="B4:D4"/>
    <mergeCell ref="E2:F2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12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10"/>
  <sheetViews>
    <sheetView showGridLines="0" tabSelected="1" view="pageBreakPreview" topLeftCell="B1" zoomScale="130" zoomScaleNormal="100" zoomScaleSheetLayoutView="130" workbookViewId="0">
      <selection activeCell="F23" sqref="F23"/>
    </sheetView>
  </sheetViews>
  <sheetFormatPr defaultRowHeight="12.75"/>
  <cols>
    <col min="1" max="1" width="5" style="14" customWidth="1"/>
    <col min="2" max="6" width="8.125" style="14" customWidth="1"/>
    <col min="7" max="7" width="10" style="14" customWidth="1"/>
    <col min="8" max="11" width="8.125" style="14" customWidth="1"/>
    <col min="12" max="16384" width="9" style="14"/>
  </cols>
  <sheetData>
    <row r="1" spans="1:11" ht="13.5" customHeight="1"/>
    <row r="2" spans="1:11" ht="13.5">
      <c r="D2" s="231" t="s">
        <v>275</v>
      </c>
      <c r="E2" s="299" t="s">
        <v>89</v>
      </c>
      <c r="F2" s="299"/>
      <c r="G2" s="299"/>
      <c r="H2" s="299"/>
      <c r="I2" s="300"/>
    </row>
    <row r="3" spans="1:11">
      <c r="F3" s="126" t="s">
        <v>200</v>
      </c>
    </row>
    <row r="4" spans="1:11" ht="18" customHeight="1" thickBot="1">
      <c r="B4" s="14" t="s">
        <v>16</v>
      </c>
    </row>
    <row r="5" spans="1:11" ht="20.100000000000001" customHeight="1">
      <c r="A5" s="10"/>
      <c r="B5" s="281" t="s">
        <v>280</v>
      </c>
      <c r="C5" s="281"/>
      <c r="D5" s="290" t="s">
        <v>285</v>
      </c>
      <c r="E5" s="281"/>
      <c r="F5" s="290" t="s">
        <v>361</v>
      </c>
      <c r="G5" s="281"/>
      <c r="H5" s="354" t="s">
        <v>354</v>
      </c>
      <c r="I5" s="355"/>
      <c r="J5" s="322" t="s">
        <v>407</v>
      </c>
      <c r="K5" s="323"/>
    </row>
    <row r="6" spans="1:11" ht="20.100000000000001" customHeight="1">
      <c r="A6" s="10"/>
      <c r="B6" s="249" t="s">
        <v>14</v>
      </c>
      <c r="C6" s="248" t="s">
        <v>15</v>
      </c>
      <c r="D6" s="248" t="s">
        <v>232</v>
      </c>
      <c r="E6" s="248" t="s">
        <v>233</v>
      </c>
      <c r="F6" s="248" t="s">
        <v>14</v>
      </c>
      <c r="G6" s="248" t="s">
        <v>15</v>
      </c>
      <c r="H6" s="248" t="s">
        <v>14</v>
      </c>
      <c r="I6" s="248" t="s">
        <v>15</v>
      </c>
      <c r="J6" s="248" t="s">
        <v>14</v>
      </c>
      <c r="K6" s="248" t="s">
        <v>15</v>
      </c>
    </row>
    <row r="7" spans="1:11">
      <c r="B7" s="221"/>
      <c r="C7" s="221"/>
      <c r="D7" s="221"/>
      <c r="E7" s="221"/>
      <c r="F7" s="221"/>
      <c r="G7" s="221"/>
    </row>
    <row r="8" spans="1:11">
      <c r="B8" s="11">
        <v>1096</v>
      </c>
      <c r="C8" s="11">
        <v>4401</v>
      </c>
      <c r="D8" s="11">
        <v>1287</v>
      </c>
      <c r="E8" s="11">
        <v>5385</v>
      </c>
      <c r="F8" s="11">
        <v>1325</v>
      </c>
      <c r="G8" s="11">
        <v>5162</v>
      </c>
      <c r="H8" s="11">
        <v>1106</v>
      </c>
      <c r="I8" s="11">
        <v>3356</v>
      </c>
      <c r="J8" s="66">
        <v>1054</v>
      </c>
      <c r="K8" s="66">
        <v>3122</v>
      </c>
    </row>
    <row r="9" spans="1:11" ht="9.9499999999999993" customHeight="1" thickBot="1"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pans="1:11" ht="18" customHeight="1">
      <c r="B10" s="14" t="s">
        <v>17</v>
      </c>
    </row>
  </sheetData>
  <mergeCells count="6">
    <mergeCell ref="B5:C5"/>
    <mergeCell ref="J5:K5"/>
    <mergeCell ref="E2:I2"/>
    <mergeCell ref="H5:I5"/>
    <mergeCell ref="D5:E5"/>
    <mergeCell ref="F5:G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1:J26"/>
  <sheetViews>
    <sheetView showGridLines="0" view="pageBreakPreview" zoomScale="120" zoomScaleNormal="100" zoomScaleSheetLayoutView="120" workbookViewId="0">
      <selection activeCell="F23" sqref="F23"/>
    </sheetView>
  </sheetViews>
  <sheetFormatPr defaultRowHeight="12.75"/>
  <cols>
    <col min="1" max="1" width="5" style="14" customWidth="1"/>
    <col min="2" max="2" width="4.625" style="14" bestFit="1" customWidth="1"/>
    <col min="3" max="3" width="3.625" style="14" bestFit="1" customWidth="1"/>
    <col min="4" max="4" width="4.625" style="14" customWidth="1"/>
    <col min="5" max="6" width="12.25" style="14" customWidth="1"/>
    <col min="7" max="8" width="11" style="14" customWidth="1"/>
    <col min="9" max="10" width="11.375" style="14" customWidth="1"/>
    <col min="11" max="11" width="3.25" style="14" customWidth="1"/>
    <col min="12" max="12" width="4" style="14" customWidth="1"/>
    <col min="13" max="16384" width="9" style="14"/>
  </cols>
  <sheetData>
    <row r="1" spans="2:10" ht="13.5" customHeight="1"/>
    <row r="2" spans="2:10" ht="18" customHeight="1">
      <c r="E2" s="231" t="s">
        <v>276</v>
      </c>
      <c r="F2" s="299" t="s">
        <v>322</v>
      </c>
      <c r="G2" s="357"/>
      <c r="H2" s="357"/>
      <c r="I2" s="228"/>
    </row>
    <row r="3" spans="2:10" ht="18" customHeight="1" thickBot="1">
      <c r="B3" s="14" t="s">
        <v>13</v>
      </c>
    </row>
    <row r="4" spans="2:10" ht="20.100000000000001" customHeight="1">
      <c r="B4" s="320" t="s">
        <v>18</v>
      </c>
      <c r="C4" s="320"/>
      <c r="D4" s="320"/>
      <c r="E4" s="290" t="s">
        <v>19</v>
      </c>
      <c r="F4" s="281"/>
      <c r="G4" s="322" t="s">
        <v>90</v>
      </c>
      <c r="H4" s="323"/>
      <c r="I4" s="290" t="s">
        <v>20</v>
      </c>
      <c r="J4" s="281"/>
    </row>
    <row r="5" spans="2:10" ht="30" customHeight="1">
      <c r="B5" s="321"/>
      <c r="C5" s="321"/>
      <c r="D5" s="321"/>
      <c r="E5" s="180" t="s">
        <v>173</v>
      </c>
      <c r="F5" s="181" t="s">
        <v>261</v>
      </c>
      <c r="G5" s="180" t="s">
        <v>173</v>
      </c>
      <c r="H5" s="181" t="s">
        <v>174</v>
      </c>
      <c r="I5" s="180" t="s">
        <v>173</v>
      </c>
      <c r="J5" s="182" t="s">
        <v>174</v>
      </c>
    </row>
    <row r="6" spans="2:10" ht="20.100000000000001" customHeight="1">
      <c r="B6" s="230" t="s">
        <v>22</v>
      </c>
      <c r="C6" s="48">
        <v>29</v>
      </c>
      <c r="D6" s="10" t="s">
        <v>92</v>
      </c>
      <c r="E6" s="32">
        <v>281707</v>
      </c>
      <c r="F6" s="11">
        <v>26703</v>
      </c>
      <c r="G6" s="11">
        <v>22467</v>
      </c>
      <c r="H6" s="11">
        <v>1854</v>
      </c>
      <c r="I6" s="11">
        <v>39935</v>
      </c>
      <c r="J6" s="11">
        <v>4962</v>
      </c>
    </row>
    <row r="7" spans="2:10" ht="20.100000000000001" customHeight="1">
      <c r="B7" s="10"/>
      <c r="C7" s="48">
        <v>30</v>
      </c>
      <c r="D7" s="10"/>
      <c r="E7" s="32">
        <v>266672</v>
      </c>
      <c r="F7" s="11">
        <v>24992</v>
      </c>
      <c r="G7" s="11">
        <v>21161</v>
      </c>
      <c r="H7" s="11">
        <v>1702</v>
      </c>
      <c r="I7" s="11">
        <v>37896</v>
      </c>
      <c r="J7" s="11">
        <v>4650</v>
      </c>
    </row>
    <row r="8" spans="2:10" s="126" customFormat="1" ht="20.100000000000001" customHeight="1">
      <c r="B8" s="57" t="s">
        <v>324</v>
      </c>
      <c r="C8" s="123" t="s">
        <v>323</v>
      </c>
      <c r="D8" s="10"/>
      <c r="E8" s="32">
        <v>248907</v>
      </c>
      <c r="F8" s="11">
        <v>22991</v>
      </c>
      <c r="G8" s="11">
        <v>19730</v>
      </c>
      <c r="H8" s="11">
        <v>1523</v>
      </c>
      <c r="I8" s="11">
        <v>35287</v>
      </c>
      <c r="J8" s="11">
        <v>4316</v>
      </c>
    </row>
    <row r="9" spans="2:10" s="126" customFormat="1" ht="20.100000000000001" customHeight="1">
      <c r="B9" s="10"/>
      <c r="C9" s="123">
        <v>2</v>
      </c>
      <c r="D9" s="10"/>
      <c r="E9" s="32">
        <v>232624</v>
      </c>
      <c r="F9" s="11">
        <v>20652</v>
      </c>
      <c r="G9" s="11">
        <v>18464</v>
      </c>
      <c r="H9" s="11">
        <v>1328</v>
      </c>
      <c r="I9" s="11">
        <v>33148</v>
      </c>
      <c r="J9" s="11">
        <v>3991</v>
      </c>
    </row>
    <row r="10" spans="2:10" ht="20.100000000000001" customHeight="1" thickBot="1">
      <c r="C10" s="121">
        <v>3</v>
      </c>
      <c r="D10" s="122"/>
      <c r="E10" s="253">
        <v>217206</v>
      </c>
      <c r="F10" s="254">
        <v>19285</v>
      </c>
      <c r="G10" s="254">
        <v>17198</v>
      </c>
      <c r="H10" s="254">
        <v>1260</v>
      </c>
      <c r="I10" s="254">
        <v>31219</v>
      </c>
      <c r="J10" s="254">
        <v>3712</v>
      </c>
    </row>
    <row r="11" spans="2:10" ht="17.45" customHeight="1">
      <c r="B11" s="220" t="s">
        <v>21</v>
      </c>
      <c r="C11" s="220"/>
      <c r="D11" s="220" t="s">
        <v>172</v>
      </c>
      <c r="E11" s="183"/>
      <c r="F11" s="183"/>
      <c r="G11" s="183"/>
      <c r="H11" s="183"/>
      <c r="I11" s="183"/>
      <c r="J11" s="183"/>
    </row>
    <row r="12" spans="2:10" ht="15" customHeight="1">
      <c r="B12" s="10"/>
      <c r="C12" s="44" t="s">
        <v>238</v>
      </c>
      <c r="E12" s="184"/>
      <c r="F12" s="184"/>
      <c r="G12" s="184"/>
      <c r="H12" s="184"/>
      <c r="I12" s="184"/>
      <c r="J12" s="184"/>
    </row>
    <row r="13" spans="2:10" ht="18" customHeight="1">
      <c r="C13" s="173"/>
      <c r="D13" s="356" t="s">
        <v>262</v>
      </c>
      <c r="E13" s="356"/>
      <c r="F13" s="356"/>
      <c r="G13" s="356"/>
      <c r="H13" s="356"/>
      <c r="I13" s="356"/>
      <c r="J13" s="184"/>
    </row>
    <row r="14" spans="2:10" ht="18" customHeight="1">
      <c r="D14" s="356"/>
      <c r="E14" s="356"/>
      <c r="F14" s="356"/>
      <c r="G14" s="356"/>
      <c r="H14" s="356"/>
      <c r="I14" s="356"/>
      <c r="J14" s="184"/>
    </row>
    <row r="15" spans="2:10" ht="15.75" customHeight="1">
      <c r="C15" s="10"/>
      <c r="D15" s="356"/>
      <c r="E15" s="356"/>
      <c r="F15" s="356"/>
      <c r="G15" s="356"/>
      <c r="H15" s="356"/>
      <c r="I15" s="356"/>
      <c r="J15" s="229"/>
    </row>
    <row r="16" spans="2:10" ht="13.5">
      <c r="C16" s="184"/>
      <c r="D16" s="184"/>
      <c r="E16" s="184"/>
      <c r="F16" s="184"/>
      <c r="G16" s="185"/>
      <c r="H16" s="185"/>
      <c r="I16" s="186"/>
      <c r="J16" s="186"/>
    </row>
    <row r="17" spans="3:10" ht="12.75" customHeight="1">
      <c r="C17" s="187"/>
      <c r="D17" s="187"/>
      <c r="E17" s="10"/>
      <c r="F17" s="10"/>
      <c r="G17" s="10"/>
      <c r="H17" s="10"/>
      <c r="I17" s="243"/>
    </row>
    <row r="18" spans="3:10">
      <c r="C18" s="187"/>
      <c r="D18" s="10"/>
      <c r="E18" s="187"/>
      <c r="F18" s="187"/>
      <c r="G18" s="10"/>
      <c r="H18" s="10"/>
      <c r="J18" s="188"/>
    </row>
    <row r="19" spans="3:10">
      <c r="D19" s="10"/>
    </row>
    <row r="22" spans="3:10">
      <c r="D22" s="10"/>
    </row>
    <row r="26" spans="3:10">
      <c r="D26" s="44"/>
    </row>
  </sheetData>
  <mergeCells count="6">
    <mergeCell ref="D13:I15"/>
    <mergeCell ref="F2:H2"/>
    <mergeCell ref="I4:J4"/>
    <mergeCell ref="B4:D5"/>
    <mergeCell ref="E4:F4"/>
    <mergeCell ref="G4:H4"/>
  </mergeCells>
  <phoneticPr fontI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S24"/>
  <sheetViews>
    <sheetView showGridLines="0" view="pageBreakPreview" zoomScale="130" zoomScaleNormal="100" zoomScaleSheetLayoutView="130" workbookViewId="0">
      <selection activeCell="F23" sqref="F23"/>
    </sheetView>
  </sheetViews>
  <sheetFormatPr defaultRowHeight="12.75"/>
  <cols>
    <col min="1" max="1" width="5" style="14" customWidth="1"/>
    <col min="2" max="2" width="4.5" style="14" customWidth="1"/>
    <col min="3" max="3" width="4.25" style="14" customWidth="1"/>
    <col min="4" max="4" width="4.5" style="14" customWidth="1"/>
    <col min="5" max="5" width="9.375" style="14" customWidth="1"/>
    <col min="6" max="8" width="8.375" style="14" customWidth="1"/>
    <col min="9" max="9" width="7.75" style="14" customWidth="1"/>
    <col min="10" max="11" width="7.5" style="14" customWidth="1"/>
    <col min="12" max="16384" width="9" style="14"/>
  </cols>
  <sheetData>
    <row r="1" spans="1:12" ht="13.5" customHeight="1"/>
    <row r="2" spans="1:12" ht="18" customHeight="1">
      <c r="D2" s="117" t="s">
        <v>277</v>
      </c>
      <c r="E2" s="299" t="s">
        <v>240</v>
      </c>
      <c r="F2" s="300"/>
      <c r="G2" s="300"/>
      <c r="H2" s="300"/>
      <c r="I2" s="300"/>
      <c r="J2" s="300"/>
      <c r="K2" s="229"/>
    </row>
    <row r="3" spans="1:12" ht="18" customHeight="1" thickBot="1"/>
    <row r="4" spans="1:12" ht="20.100000000000001" customHeight="1">
      <c r="B4" s="320" t="s">
        <v>171</v>
      </c>
      <c r="C4" s="320"/>
      <c r="D4" s="320"/>
      <c r="E4" s="236"/>
      <c r="F4" s="239"/>
      <c r="G4" s="239"/>
      <c r="H4" s="239"/>
      <c r="I4" s="239"/>
      <c r="J4" s="239"/>
      <c r="K4" s="239"/>
    </row>
    <row r="5" spans="1:12" ht="23.1" customHeight="1">
      <c r="B5" s="276"/>
      <c r="C5" s="276"/>
      <c r="D5" s="276"/>
      <c r="E5" s="105" t="s">
        <v>201</v>
      </c>
      <c r="F5" s="358" t="s">
        <v>194</v>
      </c>
      <c r="G5" s="359"/>
      <c r="H5" s="360"/>
      <c r="I5" s="358" t="s">
        <v>91</v>
      </c>
      <c r="J5" s="359"/>
      <c r="K5" s="359"/>
    </row>
    <row r="6" spans="1:12" ht="18" customHeight="1">
      <c r="B6" s="276"/>
      <c r="C6" s="276"/>
      <c r="D6" s="276"/>
      <c r="E6" s="106" t="s">
        <v>82</v>
      </c>
      <c r="F6" s="361" t="s">
        <v>82</v>
      </c>
      <c r="G6" s="361" t="s">
        <v>195</v>
      </c>
      <c r="H6" s="361" t="s">
        <v>196</v>
      </c>
      <c r="I6" s="361" t="s">
        <v>82</v>
      </c>
      <c r="J6" s="361" t="s">
        <v>195</v>
      </c>
      <c r="K6" s="362" t="s">
        <v>196</v>
      </c>
    </row>
    <row r="7" spans="1:12" ht="18" customHeight="1">
      <c r="B7" s="321"/>
      <c r="C7" s="321"/>
      <c r="D7" s="321"/>
      <c r="E7" s="219"/>
      <c r="F7" s="269"/>
      <c r="G7" s="269"/>
      <c r="H7" s="269"/>
      <c r="I7" s="269"/>
      <c r="J7" s="269"/>
      <c r="K7" s="363"/>
    </row>
    <row r="8" spans="1:12" ht="9.9499999999999993" customHeight="1">
      <c r="B8" s="10"/>
      <c r="C8" s="10"/>
      <c r="D8" s="10"/>
      <c r="E8" s="104"/>
      <c r="F8" s="64"/>
      <c r="G8" s="64"/>
      <c r="H8" s="64"/>
      <c r="I8" s="64"/>
      <c r="J8" s="64"/>
      <c r="K8" s="64"/>
    </row>
    <row r="9" spans="1:12" ht="21.95" customHeight="1">
      <c r="B9" s="10" t="s">
        <v>108</v>
      </c>
      <c r="C9" s="10">
        <v>29</v>
      </c>
      <c r="D9" s="10" t="s">
        <v>92</v>
      </c>
      <c r="E9" s="74">
        <v>24321</v>
      </c>
      <c r="F9" s="64">
        <v>22467</v>
      </c>
      <c r="G9" s="64">
        <v>19591</v>
      </c>
      <c r="H9" s="64">
        <v>2876</v>
      </c>
      <c r="I9" s="64">
        <v>1854</v>
      </c>
      <c r="J9" s="64">
        <v>203</v>
      </c>
      <c r="K9" s="64">
        <v>1651</v>
      </c>
    </row>
    <row r="10" spans="1:12" ht="21.95" customHeight="1">
      <c r="B10" s="10"/>
      <c r="C10" s="10">
        <v>30</v>
      </c>
      <c r="D10" s="10"/>
      <c r="E10" s="74">
        <v>22863</v>
      </c>
      <c r="F10" s="64">
        <v>21161</v>
      </c>
      <c r="G10" s="64">
        <v>18471</v>
      </c>
      <c r="H10" s="64">
        <v>2690</v>
      </c>
      <c r="I10" s="64">
        <v>1702</v>
      </c>
      <c r="J10" s="64">
        <v>183</v>
      </c>
      <c r="K10" s="64">
        <v>1519</v>
      </c>
    </row>
    <row r="11" spans="1:12" s="126" customFormat="1" ht="21.95" customHeight="1">
      <c r="B11" s="57" t="s">
        <v>324</v>
      </c>
      <c r="C11" s="230" t="s">
        <v>323</v>
      </c>
      <c r="D11" s="10"/>
      <c r="E11" s="74">
        <v>21253</v>
      </c>
      <c r="F11" s="64">
        <v>19730</v>
      </c>
      <c r="G11" s="64">
        <v>17236</v>
      </c>
      <c r="H11" s="64">
        <v>2494</v>
      </c>
      <c r="I11" s="64">
        <v>1523</v>
      </c>
      <c r="J11" s="64">
        <v>161</v>
      </c>
      <c r="K11" s="64">
        <v>1362</v>
      </c>
    </row>
    <row r="12" spans="1:12" s="126" customFormat="1" ht="21.95" customHeight="1">
      <c r="A12" s="14"/>
      <c r="B12" s="10"/>
      <c r="C12" s="230">
        <v>2</v>
      </c>
      <c r="D12" s="10"/>
      <c r="E12" s="74">
        <v>19792</v>
      </c>
      <c r="F12" s="64">
        <v>18464</v>
      </c>
      <c r="G12" s="64">
        <v>16178</v>
      </c>
      <c r="H12" s="64">
        <v>2286</v>
      </c>
      <c r="I12" s="64">
        <v>1328</v>
      </c>
      <c r="J12" s="64">
        <v>129</v>
      </c>
      <c r="K12" s="64">
        <v>1199</v>
      </c>
      <c r="L12" s="14"/>
    </row>
    <row r="13" spans="1:12" s="126" customFormat="1" ht="2.25" customHeight="1">
      <c r="B13" s="57"/>
      <c r="D13" s="14"/>
      <c r="E13" s="99"/>
      <c r="F13" s="100"/>
      <c r="G13" s="100"/>
      <c r="H13" s="100"/>
      <c r="I13" s="100"/>
      <c r="J13" s="100"/>
      <c r="K13" s="100"/>
    </row>
    <row r="14" spans="1:12" s="126" customFormat="1" ht="21.95" customHeight="1">
      <c r="B14" s="189"/>
      <c r="C14" s="189">
        <v>3</v>
      </c>
      <c r="D14" s="190"/>
      <c r="E14" s="99">
        <f>F14+I14</f>
        <v>18458</v>
      </c>
      <c r="F14" s="100">
        <f>G14+H14</f>
        <v>17198</v>
      </c>
      <c r="G14" s="100">
        <v>15020</v>
      </c>
      <c r="H14" s="100">
        <v>2178</v>
      </c>
      <c r="I14" s="100">
        <f>J14+K14</f>
        <v>1260</v>
      </c>
      <c r="J14" s="100">
        <v>128</v>
      </c>
      <c r="K14" s="100">
        <v>1132</v>
      </c>
    </row>
    <row r="15" spans="1:12" s="126" customFormat="1" ht="2.25" customHeight="1" thickBot="1">
      <c r="B15" s="80"/>
      <c r="C15" s="57"/>
      <c r="D15" s="57"/>
      <c r="E15" s="204"/>
      <c r="F15" s="205"/>
      <c r="G15" s="205"/>
      <c r="H15" s="205"/>
      <c r="I15" s="205"/>
      <c r="J15" s="205"/>
      <c r="K15" s="205"/>
    </row>
    <row r="16" spans="1:12" ht="18" customHeight="1">
      <c r="B16" s="14" t="s">
        <v>230</v>
      </c>
      <c r="C16" s="191"/>
      <c r="D16" s="192"/>
      <c r="E16" s="220"/>
      <c r="F16" s="220"/>
      <c r="G16" s="220"/>
      <c r="H16" s="220"/>
      <c r="I16" s="220"/>
      <c r="J16" s="220"/>
      <c r="K16" s="220"/>
    </row>
    <row r="17" spans="3:19" ht="18" customHeight="1">
      <c r="C17" s="14" t="s">
        <v>241</v>
      </c>
      <c r="D17" s="188"/>
      <c r="E17" s="107"/>
      <c r="F17" s="107"/>
      <c r="G17" s="107"/>
      <c r="H17" s="107"/>
      <c r="I17" s="107"/>
      <c r="J17" s="107"/>
      <c r="K17" s="107"/>
    </row>
    <row r="18" spans="3:19">
      <c r="D18" s="107"/>
    </row>
    <row r="19" spans="3:19">
      <c r="C19" s="107"/>
      <c r="D19" s="107"/>
    </row>
    <row r="24" spans="3:19" ht="13.5">
      <c r="N24" s="299"/>
      <c r="O24" s="300"/>
      <c r="P24" s="300"/>
      <c r="Q24" s="300"/>
      <c r="R24" s="300"/>
      <c r="S24" s="300"/>
    </row>
  </sheetData>
  <mergeCells count="11">
    <mergeCell ref="N24:S24"/>
    <mergeCell ref="J6:J7"/>
    <mergeCell ref="K6:K7"/>
    <mergeCell ref="E2:J2"/>
    <mergeCell ref="G6:G7"/>
    <mergeCell ref="B4:D7"/>
    <mergeCell ref="F5:H5"/>
    <mergeCell ref="I5:K5"/>
    <mergeCell ref="F6:F7"/>
    <mergeCell ref="H6:H7"/>
    <mergeCell ref="I6:I7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I11"/>
  <sheetViews>
    <sheetView showGridLines="0" view="pageBreakPreview" zoomScale="120" zoomScaleNormal="100" zoomScaleSheetLayoutView="120" workbookViewId="0">
      <selection activeCell="F23" sqref="F23"/>
    </sheetView>
  </sheetViews>
  <sheetFormatPr defaultRowHeight="12.75"/>
  <cols>
    <col min="1" max="1" width="5" style="14" customWidth="1"/>
    <col min="2" max="2" width="7.75" style="14" customWidth="1"/>
    <col min="3" max="3" width="14.875" style="14" customWidth="1"/>
    <col min="4" max="8" width="11.875" style="14" customWidth="1"/>
    <col min="9" max="16384" width="9" style="14"/>
  </cols>
  <sheetData>
    <row r="1" spans="2:9" ht="13.5" customHeight="1"/>
    <row r="2" spans="2:9" ht="18" customHeight="1">
      <c r="C2" s="45" t="s">
        <v>266</v>
      </c>
      <c r="D2" s="126" t="s">
        <v>257</v>
      </c>
      <c r="E2" s="126"/>
      <c r="F2" s="126"/>
    </row>
    <row r="3" spans="2:9" ht="18" customHeight="1" thickBot="1">
      <c r="B3" s="14" t="s">
        <v>205</v>
      </c>
      <c r="G3" s="277" t="s">
        <v>206</v>
      </c>
      <c r="H3" s="277"/>
    </row>
    <row r="4" spans="2:9" ht="18" customHeight="1">
      <c r="B4" s="281" t="s">
        <v>125</v>
      </c>
      <c r="C4" s="282"/>
      <c r="D4" s="224" t="s">
        <v>278</v>
      </c>
      <c r="E4" s="224" t="s">
        <v>283</v>
      </c>
      <c r="F4" s="224" t="s">
        <v>326</v>
      </c>
      <c r="G4" s="224" t="s">
        <v>352</v>
      </c>
      <c r="H4" s="241" t="s">
        <v>400</v>
      </c>
    </row>
    <row r="5" spans="2:9" ht="18" customHeight="1">
      <c r="B5" s="283" t="s">
        <v>80</v>
      </c>
      <c r="C5" s="284"/>
      <c r="D5" s="60">
        <f>SUM(D7:D8)</f>
        <v>4703</v>
      </c>
      <c r="E5" s="60">
        <f>SUM(E7:E8)</f>
        <v>4703</v>
      </c>
      <c r="F5" s="60">
        <f>SUM(F7:F8)</f>
        <v>4703</v>
      </c>
      <c r="G5" s="60">
        <f>SUM(G7:G8)</f>
        <v>4703</v>
      </c>
      <c r="H5" s="210">
        <f>SUM(H7:H8)</f>
        <v>4703</v>
      </c>
    </row>
    <row r="6" spans="2:9" ht="6.95" customHeight="1">
      <c r="B6" s="10"/>
      <c r="C6" s="39"/>
      <c r="F6" s="60"/>
      <c r="G6" s="60"/>
      <c r="H6" s="60"/>
    </row>
    <row r="7" spans="2:9" ht="18" customHeight="1">
      <c r="B7" s="276" t="s">
        <v>207</v>
      </c>
      <c r="C7" s="285"/>
      <c r="D7" s="60">
        <v>2455</v>
      </c>
      <c r="E7" s="60">
        <v>2455</v>
      </c>
      <c r="F7" s="60">
        <v>2455</v>
      </c>
      <c r="G7" s="60">
        <v>2455</v>
      </c>
      <c r="H7" s="210">
        <v>2455</v>
      </c>
    </row>
    <row r="8" spans="2:9" ht="18" customHeight="1" thickBot="1">
      <c r="B8" s="286" t="s">
        <v>208</v>
      </c>
      <c r="C8" s="287"/>
      <c r="D8" s="61">
        <v>2248</v>
      </c>
      <c r="E8" s="61">
        <v>2248</v>
      </c>
      <c r="F8" s="61">
        <v>2248</v>
      </c>
      <c r="G8" s="61">
        <v>2248</v>
      </c>
      <c r="H8" s="267">
        <v>2248</v>
      </c>
      <c r="I8" s="60"/>
    </row>
    <row r="9" spans="2:9" ht="18" customHeight="1">
      <c r="B9" s="220" t="s">
        <v>209</v>
      </c>
      <c r="C9" s="278" t="s">
        <v>167</v>
      </c>
      <c r="D9" s="279"/>
      <c r="E9" s="279"/>
      <c r="F9" s="279"/>
      <c r="G9" s="279"/>
      <c r="H9" s="279"/>
    </row>
    <row r="10" spans="2:9" ht="12.75" customHeight="1">
      <c r="C10" s="280"/>
      <c r="D10" s="280"/>
      <c r="E10" s="280"/>
      <c r="F10" s="280"/>
      <c r="G10" s="280"/>
      <c r="H10" s="280"/>
    </row>
    <row r="11" spans="2:9" ht="12.75" customHeight="1">
      <c r="C11" s="280"/>
      <c r="D11" s="280"/>
      <c r="E11" s="280"/>
      <c r="F11" s="280"/>
      <c r="G11" s="280"/>
      <c r="H11" s="280"/>
    </row>
  </sheetData>
  <mergeCells count="6">
    <mergeCell ref="G3:H3"/>
    <mergeCell ref="C9:H11"/>
    <mergeCell ref="B4:C4"/>
    <mergeCell ref="B5:C5"/>
    <mergeCell ref="B7:C7"/>
    <mergeCell ref="B8:C8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L7"/>
  <sheetViews>
    <sheetView showGridLines="0" view="pageBreakPreview" zoomScale="140" zoomScaleNormal="100" zoomScaleSheetLayoutView="140" workbookViewId="0">
      <selection activeCell="F23" sqref="F23"/>
    </sheetView>
  </sheetViews>
  <sheetFormatPr defaultRowHeight="12.75"/>
  <cols>
    <col min="1" max="1" width="5" style="14" customWidth="1"/>
    <col min="2" max="5" width="8.125" style="14" customWidth="1"/>
    <col min="6" max="6" width="8.25" style="14" customWidth="1"/>
    <col min="7" max="7" width="8.625" style="14" bestFit="1" customWidth="1"/>
    <col min="8" max="9" width="8.5" style="14" bestFit="1" customWidth="1"/>
    <col min="10" max="11" width="8.125" style="14" customWidth="1"/>
    <col min="12" max="16384" width="9" style="14"/>
  </cols>
  <sheetData>
    <row r="1" spans="2:12" ht="13.5" customHeight="1"/>
    <row r="2" spans="2:12" ht="18" customHeight="1">
      <c r="D2" s="231" t="s">
        <v>267</v>
      </c>
      <c r="E2" s="291" t="s">
        <v>81</v>
      </c>
      <c r="F2" s="291"/>
      <c r="G2" s="291"/>
      <c r="H2" s="291"/>
      <c r="I2" s="291"/>
    </row>
    <row r="3" spans="2:12" ht="18" customHeight="1" thickBot="1"/>
    <row r="4" spans="2:12" ht="18" customHeight="1">
      <c r="B4" s="292" t="s">
        <v>264</v>
      </c>
      <c r="C4" s="293"/>
      <c r="D4" s="294" t="s">
        <v>280</v>
      </c>
      <c r="E4" s="293"/>
      <c r="F4" s="290" t="s">
        <v>285</v>
      </c>
      <c r="G4" s="281"/>
      <c r="H4" s="290" t="s">
        <v>355</v>
      </c>
      <c r="I4" s="281"/>
      <c r="J4" s="288" t="s">
        <v>401</v>
      </c>
      <c r="K4" s="289"/>
      <c r="L4" s="10"/>
    </row>
    <row r="5" spans="2:12" ht="18" customHeight="1">
      <c r="B5" s="249" t="s">
        <v>202</v>
      </c>
      <c r="C5" s="206" t="s">
        <v>203</v>
      </c>
      <c r="D5" s="248" t="s">
        <v>202</v>
      </c>
      <c r="E5" s="248" t="s">
        <v>203</v>
      </c>
      <c r="F5" s="248" t="s">
        <v>202</v>
      </c>
      <c r="G5" s="248" t="s">
        <v>203</v>
      </c>
      <c r="H5" s="248" t="s">
        <v>202</v>
      </c>
      <c r="I5" s="248" t="s">
        <v>203</v>
      </c>
      <c r="J5" s="248" t="s">
        <v>202</v>
      </c>
      <c r="K5" s="248" t="s">
        <v>203</v>
      </c>
      <c r="L5" s="10"/>
    </row>
    <row r="6" spans="2:12" ht="24.95" customHeight="1" thickBot="1">
      <c r="B6" s="62">
        <v>19526</v>
      </c>
      <c r="C6" s="62">
        <v>19508</v>
      </c>
      <c r="D6" s="62">
        <v>20894</v>
      </c>
      <c r="E6" s="62">
        <v>20860</v>
      </c>
      <c r="F6" s="62">
        <v>19621</v>
      </c>
      <c r="G6" s="62">
        <v>19562</v>
      </c>
      <c r="H6" s="62">
        <v>21489</v>
      </c>
      <c r="I6" s="62">
        <v>21505</v>
      </c>
      <c r="J6" s="266">
        <v>19303</v>
      </c>
      <c r="K6" s="266">
        <v>19278</v>
      </c>
      <c r="L6" s="10"/>
    </row>
    <row r="7" spans="2:12" ht="18" customHeight="1">
      <c r="B7" s="14" t="s">
        <v>168</v>
      </c>
    </row>
  </sheetData>
  <mergeCells count="6">
    <mergeCell ref="J4:K4"/>
    <mergeCell ref="H4:I4"/>
    <mergeCell ref="E2:I2"/>
    <mergeCell ref="F4:G4"/>
    <mergeCell ref="B4:C4"/>
    <mergeCell ref="D4:E4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T23"/>
  <sheetViews>
    <sheetView showGridLines="0" view="pageBreakPreview" zoomScaleNormal="100" workbookViewId="0">
      <selection activeCell="F23" sqref="F23"/>
    </sheetView>
  </sheetViews>
  <sheetFormatPr defaultRowHeight="12.75"/>
  <cols>
    <col min="1" max="1" width="3.5" style="14" customWidth="1"/>
    <col min="2" max="2" width="3.625" style="14" customWidth="1"/>
    <col min="3" max="3" width="4.625" style="14" bestFit="1" customWidth="1"/>
    <col min="4" max="4" width="4.5" style="14" bestFit="1" customWidth="1"/>
    <col min="5" max="5" width="9.5" style="14" customWidth="1"/>
    <col min="6" max="6" width="9.875" style="14" customWidth="1"/>
    <col min="7" max="7" width="14.125" style="14" bestFit="1" customWidth="1"/>
    <col min="8" max="11" width="9.875" style="14" customWidth="1"/>
    <col min="12" max="12" width="1.25" style="14" customWidth="1"/>
    <col min="13" max="13" width="9.5" style="14" customWidth="1"/>
    <col min="14" max="14" width="10.75" style="14" customWidth="1"/>
    <col min="15" max="15" width="9.5" style="14" customWidth="1"/>
    <col min="16" max="16" width="10.5" style="14" customWidth="1"/>
    <col min="17" max="17" width="9.5" style="14" customWidth="1"/>
    <col min="18" max="18" width="10.25" style="14" customWidth="1"/>
    <col min="19" max="19" width="9.5" style="14" customWidth="1"/>
    <col min="20" max="20" width="14.125" style="14" bestFit="1" customWidth="1"/>
    <col min="21" max="16384" width="9" style="14"/>
  </cols>
  <sheetData>
    <row r="1" spans="2:20" ht="13.5" customHeight="1"/>
    <row r="2" spans="2:20" ht="18" customHeight="1">
      <c r="G2" s="228"/>
      <c r="H2" s="228"/>
      <c r="I2" s="231" t="s">
        <v>268</v>
      </c>
      <c r="J2" s="299" t="s">
        <v>253</v>
      </c>
      <c r="K2" s="299"/>
      <c r="L2" s="299"/>
      <c r="M2" s="299"/>
      <c r="N2" s="299"/>
      <c r="O2" s="299"/>
    </row>
    <row r="3" spans="2:20" ht="18" customHeight="1" thickBot="1">
      <c r="C3" s="14" t="s">
        <v>99</v>
      </c>
    </row>
    <row r="4" spans="2:20" ht="18" customHeight="1">
      <c r="C4" s="295" t="s">
        <v>169</v>
      </c>
      <c r="D4" s="295"/>
      <c r="E4" s="296"/>
      <c r="F4" s="290" t="s">
        <v>82</v>
      </c>
      <c r="G4" s="282"/>
      <c r="H4" s="290" t="s">
        <v>101</v>
      </c>
      <c r="I4" s="281"/>
      <c r="J4" s="290" t="s">
        <v>102</v>
      </c>
      <c r="K4" s="281"/>
      <c r="L4" s="224"/>
      <c r="M4" s="281" t="s">
        <v>103</v>
      </c>
      <c r="N4" s="281"/>
      <c r="O4" s="290" t="s">
        <v>104</v>
      </c>
      <c r="P4" s="281"/>
      <c r="Q4" s="290" t="s">
        <v>105</v>
      </c>
      <c r="R4" s="281"/>
      <c r="S4" s="290" t="s">
        <v>198</v>
      </c>
      <c r="T4" s="281"/>
    </row>
    <row r="5" spans="2:20" ht="18" customHeight="1">
      <c r="C5" s="297"/>
      <c r="D5" s="297"/>
      <c r="E5" s="298"/>
      <c r="F5" s="250" t="s">
        <v>106</v>
      </c>
      <c r="G5" s="250" t="s">
        <v>107</v>
      </c>
      <c r="H5" s="250" t="s">
        <v>106</v>
      </c>
      <c r="I5" s="250" t="s">
        <v>107</v>
      </c>
      <c r="J5" s="250" t="s">
        <v>106</v>
      </c>
      <c r="K5" s="250" t="s">
        <v>107</v>
      </c>
      <c r="L5" s="250"/>
      <c r="M5" s="240" t="s">
        <v>106</v>
      </c>
      <c r="N5" s="250" t="s">
        <v>107</v>
      </c>
      <c r="O5" s="250" t="s">
        <v>106</v>
      </c>
      <c r="P5" s="250" t="s">
        <v>107</v>
      </c>
      <c r="Q5" s="250" t="s">
        <v>106</v>
      </c>
      <c r="R5" s="250" t="s">
        <v>107</v>
      </c>
      <c r="S5" s="250" t="s">
        <v>106</v>
      </c>
      <c r="T5" s="250" t="s">
        <v>107</v>
      </c>
    </row>
    <row r="6" spans="2:20" ht="6.75" customHeight="1">
      <c r="C6" s="48"/>
      <c r="D6" s="48"/>
      <c r="E6" s="48"/>
      <c r="F6" s="237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</row>
    <row r="7" spans="2:20">
      <c r="C7" s="230" t="s">
        <v>108</v>
      </c>
      <c r="D7" s="10">
        <v>27</v>
      </c>
      <c r="E7" s="48" t="s">
        <v>402</v>
      </c>
      <c r="F7" s="59">
        <v>3724</v>
      </c>
      <c r="G7" s="60">
        <v>12825507</v>
      </c>
      <c r="H7" s="60">
        <v>2829</v>
      </c>
      <c r="I7" s="60">
        <v>587968</v>
      </c>
      <c r="J7" s="60">
        <v>120</v>
      </c>
      <c r="K7" s="60">
        <v>89220</v>
      </c>
      <c r="L7" s="60"/>
      <c r="M7" s="60">
        <v>126</v>
      </c>
      <c r="N7" s="60">
        <v>306975</v>
      </c>
      <c r="O7" s="60">
        <v>257</v>
      </c>
      <c r="P7" s="60">
        <v>1223543</v>
      </c>
      <c r="Q7" s="60">
        <v>95</v>
      </c>
      <c r="R7" s="60">
        <v>687659</v>
      </c>
      <c r="S7" s="60">
        <v>297</v>
      </c>
      <c r="T7" s="60">
        <v>9930142</v>
      </c>
    </row>
    <row r="8" spans="2:20">
      <c r="C8" s="10"/>
      <c r="D8" s="10">
        <v>28</v>
      </c>
      <c r="E8" s="10"/>
      <c r="F8" s="59">
        <v>3680</v>
      </c>
      <c r="G8" s="60">
        <v>12631314</v>
      </c>
      <c r="H8" s="60">
        <v>2793</v>
      </c>
      <c r="I8" s="60">
        <v>574046</v>
      </c>
      <c r="J8" s="60">
        <v>112</v>
      </c>
      <c r="K8" s="60">
        <v>82518</v>
      </c>
      <c r="L8" s="60"/>
      <c r="M8" s="60">
        <v>107</v>
      </c>
      <c r="N8" s="60">
        <v>263011</v>
      </c>
      <c r="O8" s="60">
        <v>275</v>
      </c>
      <c r="P8" s="60">
        <v>1299932</v>
      </c>
      <c r="Q8" s="60">
        <v>100</v>
      </c>
      <c r="R8" s="60">
        <v>709292</v>
      </c>
      <c r="S8" s="60">
        <v>293</v>
      </c>
      <c r="T8" s="60">
        <v>9702515</v>
      </c>
    </row>
    <row r="9" spans="2:20">
      <c r="C9" s="10"/>
      <c r="D9" s="10">
        <v>29</v>
      </c>
      <c r="E9" s="10"/>
      <c r="F9" s="59">
        <v>3774</v>
      </c>
      <c r="G9" s="60">
        <v>12800061</v>
      </c>
      <c r="H9" s="60">
        <v>2883</v>
      </c>
      <c r="I9" s="60">
        <v>599827</v>
      </c>
      <c r="J9" s="60">
        <v>96</v>
      </c>
      <c r="K9" s="60">
        <v>71128</v>
      </c>
      <c r="L9" s="60"/>
      <c r="M9" s="60">
        <v>159</v>
      </c>
      <c r="N9" s="60">
        <v>396252</v>
      </c>
      <c r="O9" s="60">
        <v>252</v>
      </c>
      <c r="P9" s="60">
        <v>1224707</v>
      </c>
      <c r="Q9" s="60">
        <v>91</v>
      </c>
      <c r="R9" s="60">
        <v>645042</v>
      </c>
      <c r="S9" s="60">
        <v>293</v>
      </c>
      <c r="T9" s="60">
        <v>9863105</v>
      </c>
    </row>
    <row r="10" spans="2:20" s="13" customFormat="1">
      <c r="C10" s="58"/>
      <c r="D10" s="14">
        <v>30</v>
      </c>
      <c r="E10" s="10"/>
      <c r="F10" s="59">
        <v>3787</v>
      </c>
      <c r="G10" s="60">
        <v>13262821</v>
      </c>
      <c r="H10" s="60">
        <v>2832</v>
      </c>
      <c r="I10" s="60">
        <v>595798</v>
      </c>
      <c r="J10" s="60">
        <v>246</v>
      </c>
      <c r="K10" s="60">
        <v>182460</v>
      </c>
      <c r="L10" s="60"/>
      <c r="M10" s="60">
        <v>134</v>
      </c>
      <c r="N10" s="60">
        <v>338428</v>
      </c>
      <c r="O10" s="60">
        <v>154</v>
      </c>
      <c r="P10" s="60">
        <v>752544</v>
      </c>
      <c r="Q10" s="60">
        <v>123</v>
      </c>
      <c r="R10" s="60">
        <v>841628</v>
      </c>
      <c r="S10" s="60">
        <v>298</v>
      </c>
      <c r="T10" s="60">
        <v>10551963</v>
      </c>
    </row>
    <row r="11" spans="2:20" s="13" customFormat="1">
      <c r="B11" s="14"/>
      <c r="C11" s="230" t="s">
        <v>357</v>
      </c>
      <c r="D11" s="243" t="s">
        <v>323</v>
      </c>
      <c r="E11" s="10"/>
      <c r="F11" s="59">
        <v>3743</v>
      </c>
      <c r="G11" s="60">
        <v>13867486</v>
      </c>
      <c r="H11" s="60">
        <v>2687</v>
      </c>
      <c r="I11" s="60">
        <v>527436</v>
      </c>
      <c r="J11" s="60">
        <v>177</v>
      </c>
      <c r="K11" s="60">
        <v>132326</v>
      </c>
      <c r="L11" s="60"/>
      <c r="M11" s="60">
        <v>282</v>
      </c>
      <c r="N11" s="60">
        <v>750105</v>
      </c>
      <c r="O11" s="60">
        <v>190</v>
      </c>
      <c r="P11" s="60">
        <v>804975</v>
      </c>
      <c r="Q11" s="60">
        <v>97</v>
      </c>
      <c r="R11" s="60">
        <v>649482</v>
      </c>
      <c r="S11" s="60">
        <v>310</v>
      </c>
      <c r="T11" s="60">
        <v>11003162</v>
      </c>
    </row>
    <row r="12" spans="2:20" ht="6.75" customHeight="1">
      <c r="C12" s="301"/>
      <c r="D12" s="301"/>
      <c r="E12" s="244"/>
      <c r="F12" s="93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</row>
    <row r="13" spans="2:20" s="13" customFormat="1">
      <c r="B13" s="14"/>
      <c r="C13" s="193" t="s">
        <v>328</v>
      </c>
      <c r="D13" s="189">
        <v>2</v>
      </c>
      <c r="E13" s="122"/>
      <c r="F13" s="93">
        <f>H13+J13+M13+O13+Q13+S13</f>
        <v>3361</v>
      </c>
      <c r="G13" s="94">
        <f>I13+K13+N13+P13+R13+T13</f>
        <v>13037024</v>
      </c>
      <c r="H13" s="94">
        <v>2357</v>
      </c>
      <c r="I13" s="94">
        <v>436845</v>
      </c>
      <c r="J13" s="94">
        <v>130</v>
      </c>
      <c r="K13" s="94">
        <v>98535</v>
      </c>
      <c r="L13" s="94"/>
      <c r="M13" s="94">
        <v>359</v>
      </c>
      <c r="N13" s="94">
        <v>1007098</v>
      </c>
      <c r="O13" s="94">
        <v>189</v>
      </c>
      <c r="P13" s="94">
        <v>816470</v>
      </c>
      <c r="Q13" s="94">
        <v>92</v>
      </c>
      <c r="R13" s="94">
        <v>620471</v>
      </c>
      <c r="S13" s="94">
        <v>234</v>
      </c>
      <c r="T13" s="94">
        <v>10057605</v>
      </c>
    </row>
    <row r="14" spans="2:20" ht="6.75" customHeight="1" thickBot="1">
      <c r="C14" s="277"/>
      <c r="D14" s="277"/>
      <c r="E14" s="15"/>
      <c r="F14" s="72"/>
      <c r="G14" s="73"/>
      <c r="H14" s="73"/>
      <c r="I14" s="73"/>
      <c r="J14" s="73"/>
      <c r="K14" s="73"/>
      <c r="L14" s="17"/>
      <c r="M14" s="73"/>
      <c r="N14" s="73"/>
      <c r="O14" s="73"/>
      <c r="P14" s="73"/>
      <c r="Q14" s="73"/>
      <c r="R14" s="73"/>
      <c r="S14" s="73"/>
      <c r="T14" s="73"/>
    </row>
    <row r="15" spans="2:20" ht="18" customHeight="1">
      <c r="C15" s="14" t="s">
        <v>356</v>
      </c>
    </row>
    <row r="23" spans="8:12" ht="13.5">
      <c r="H23" s="299"/>
      <c r="I23" s="299"/>
      <c r="J23" s="299"/>
      <c r="K23" s="300"/>
      <c r="L23" s="300"/>
    </row>
  </sheetData>
  <mergeCells count="12">
    <mergeCell ref="J2:O2"/>
    <mergeCell ref="S4:T4"/>
    <mergeCell ref="F4:G4"/>
    <mergeCell ref="J4:K4"/>
    <mergeCell ref="H4:I4"/>
    <mergeCell ref="M4:N4"/>
    <mergeCell ref="O4:P4"/>
    <mergeCell ref="C4:E5"/>
    <mergeCell ref="C14:D14"/>
    <mergeCell ref="Q4:R4"/>
    <mergeCell ref="H23:L23"/>
    <mergeCell ref="C12:D12"/>
  </mergeCells>
  <phoneticPr fontId="1"/>
  <pageMargins left="0.39370078740157483" right="0.39370078740157483" top="0.98425196850393704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33"/>
  <sheetViews>
    <sheetView showGridLines="0" view="pageBreakPreview" zoomScaleNormal="75" zoomScaleSheetLayoutView="100" workbookViewId="0">
      <selection activeCell="F23" sqref="F23"/>
    </sheetView>
  </sheetViews>
  <sheetFormatPr defaultRowHeight="12.75"/>
  <cols>
    <col min="1" max="1" width="5" style="14" customWidth="1"/>
    <col min="2" max="2" width="2.625" style="14" customWidth="1"/>
    <col min="3" max="3" width="4" style="14" customWidth="1"/>
    <col min="4" max="4" width="4.625" style="14" bestFit="1" customWidth="1"/>
    <col min="5" max="5" width="4.25" style="14" bestFit="1" customWidth="1"/>
    <col min="6" max="6" width="5.875" style="14" customWidth="1"/>
    <col min="7" max="7" width="18.625" style="14" customWidth="1"/>
    <col min="8" max="10" width="13.875" style="14" customWidth="1"/>
    <col min="11" max="15" width="13.625" style="14" customWidth="1"/>
    <col min="16" max="16" width="13.375" style="14" customWidth="1"/>
    <col min="17" max="17" width="5" style="14" customWidth="1"/>
    <col min="18" max="16384" width="9" style="14"/>
  </cols>
  <sheetData>
    <row r="1" spans="1:26" ht="13.5" customHeight="1"/>
    <row r="2" spans="1:26" ht="18" customHeight="1">
      <c r="G2" s="225"/>
      <c r="H2" s="225"/>
      <c r="I2" s="302" t="s">
        <v>396</v>
      </c>
      <c r="J2" s="303"/>
      <c r="K2" s="303"/>
      <c r="L2" s="303"/>
    </row>
    <row r="3" spans="1:26" ht="18" customHeight="1" thickBot="1">
      <c r="B3" s="14" t="s">
        <v>109</v>
      </c>
    </row>
    <row r="4" spans="1:26" ht="18" customHeight="1">
      <c r="B4" s="127"/>
      <c r="C4" s="281" t="s">
        <v>100</v>
      </c>
      <c r="D4" s="281"/>
      <c r="E4" s="281"/>
      <c r="F4" s="281"/>
      <c r="G4" s="224" t="s">
        <v>82</v>
      </c>
      <c r="H4" s="224" t="s">
        <v>110</v>
      </c>
      <c r="I4" s="224" t="s">
        <v>111</v>
      </c>
      <c r="J4" s="224" t="s">
        <v>112</v>
      </c>
      <c r="K4" s="194" t="s">
        <v>113</v>
      </c>
      <c r="L4" s="224" t="s">
        <v>114</v>
      </c>
      <c r="M4" s="224" t="s">
        <v>115</v>
      </c>
      <c r="N4" s="224" t="s">
        <v>116</v>
      </c>
      <c r="O4" s="224" t="s">
        <v>117</v>
      </c>
      <c r="P4" s="128" t="s">
        <v>118</v>
      </c>
    </row>
    <row r="5" spans="1:26" ht="6.75" customHeight="1">
      <c r="B5" s="10"/>
      <c r="C5" s="221"/>
      <c r="D5" s="221"/>
      <c r="E5" s="221"/>
      <c r="F5" s="221"/>
      <c r="G5" s="237"/>
      <c r="H5" s="221"/>
      <c r="I5" s="221"/>
      <c r="J5" s="221"/>
      <c r="K5" s="129"/>
      <c r="L5" s="221"/>
      <c r="M5" s="221"/>
      <c r="N5" s="221"/>
      <c r="O5" s="221"/>
      <c r="P5" s="130"/>
    </row>
    <row r="6" spans="1:26">
      <c r="B6" s="10"/>
      <c r="C6" s="131" t="s">
        <v>119</v>
      </c>
      <c r="D6" s="10"/>
      <c r="E6" s="10"/>
      <c r="F6" s="10"/>
      <c r="G6" s="21"/>
      <c r="H6" s="10"/>
      <c r="I6" s="10"/>
      <c r="J6" s="10"/>
      <c r="K6" s="10"/>
      <c r="L6" s="10"/>
      <c r="M6" s="10"/>
      <c r="N6" s="10"/>
      <c r="O6" s="10"/>
      <c r="P6" s="10"/>
    </row>
    <row r="7" spans="1:26">
      <c r="B7" s="10"/>
      <c r="C7" s="10"/>
      <c r="D7" s="10" t="s">
        <v>108</v>
      </c>
      <c r="E7" s="10">
        <v>28</v>
      </c>
      <c r="F7" s="10" t="s">
        <v>402</v>
      </c>
      <c r="G7" s="132">
        <v>3822584</v>
      </c>
      <c r="H7" s="28">
        <v>0</v>
      </c>
      <c r="I7" s="28">
        <v>0</v>
      </c>
      <c r="J7" s="28">
        <v>211320</v>
      </c>
      <c r="K7" s="28">
        <v>3493634</v>
      </c>
      <c r="L7" s="28">
        <v>57845</v>
      </c>
      <c r="M7" s="28">
        <v>4</v>
      </c>
      <c r="N7" s="28">
        <v>1</v>
      </c>
      <c r="O7" s="28">
        <v>59780</v>
      </c>
      <c r="P7" s="28">
        <v>0</v>
      </c>
    </row>
    <row r="8" spans="1:26">
      <c r="B8" s="10"/>
      <c r="C8" s="10"/>
      <c r="D8" s="10"/>
      <c r="E8" s="10">
        <v>29</v>
      </c>
      <c r="F8" s="10"/>
      <c r="G8" s="132">
        <v>3771185</v>
      </c>
      <c r="H8" s="28">
        <v>0</v>
      </c>
      <c r="I8" s="28">
        <v>0</v>
      </c>
      <c r="J8" s="28">
        <v>279480</v>
      </c>
      <c r="K8" s="28">
        <v>3378784</v>
      </c>
      <c r="L8" s="28">
        <v>60389</v>
      </c>
      <c r="M8" s="28">
        <v>1</v>
      </c>
      <c r="N8" s="28">
        <v>1</v>
      </c>
      <c r="O8" s="28">
        <v>52320</v>
      </c>
      <c r="P8" s="28">
        <v>0</v>
      </c>
      <c r="Q8" s="133"/>
    </row>
    <row r="9" spans="1:26" s="13" customFormat="1">
      <c r="B9" s="10"/>
      <c r="C9" s="10"/>
      <c r="D9" s="10"/>
      <c r="E9" s="10">
        <v>30</v>
      </c>
      <c r="F9" s="10"/>
      <c r="G9" s="132">
        <v>4279463</v>
      </c>
      <c r="H9" s="28">
        <v>0</v>
      </c>
      <c r="I9" s="28">
        <v>0</v>
      </c>
      <c r="J9" s="28">
        <v>232030</v>
      </c>
      <c r="K9" s="28">
        <v>3943347</v>
      </c>
      <c r="L9" s="28">
        <v>61473</v>
      </c>
      <c r="M9" s="28">
        <v>1</v>
      </c>
      <c r="N9" s="28">
        <v>3</v>
      </c>
      <c r="O9" s="28">
        <v>42609</v>
      </c>
      <c r="P9" s="28">
        <v>0</v>
      </c>
      <c r="Q9" s="133"/>
      <c r="R9" s="133"/>
      <c r="S9" s="133"/>
      <c r="T9" s="133"/>
      <c r="U9" s="133"/>
      <c r="V9" s="133"/>
      <c r="W9" s="133"/>
      <c r="X9" s="133"/>
      <c r="Y9" s="133"/>
      <c r="Z9" s="133"/>
    </row>
    <row r="10" spans="1:26" s="13" customFormat="1">
      <c r="B10" s="10"/>
      <c r="C10" s="10"/>
      <c r="D10" s="193" t="s">
        <v>358</v>
      </c>
      <c r="E10" s="189" t="s">
        <v>323</v>
      </c>
      <c r="F10" s="122"/>
      <c r="G10" s="132">
        <v>4202516</v>
      </c>
      <c r="H10" s="28">
        <v>0</v>
      </c>
      <c r="I10" s="28">
        <v>0</v>
      </c>
      <c r="J10" s="28">
        <v>190500</v>
      </c>
      <c r="K10" s="28">
        <v>3905856</v>
      </c>
      <c r="L10" s="28">
        <v>59728</v>
      </c>
      <c r="M10" s="28">
        <v>0</v>
      </c>
      <c r="N10" s="28">
        <v>8</v>
      </c>
      <c r="O10" s="28">
        <v>46424</v>
      </c>
      <c r="P10" s="28">
        <v>0</v>
      </c>
      <c r="Q10" s="133"/>
      <c r="R10" s="133"/>
      <c r="S10" s="133"/>
      <c r="T10" s="133"/>
      <c r="U10" s="133"/>
      <c r="V10" s="133"/>
      <c r="W10" s="133"/>
      <c r="X10" s="133"/>
      <c r="Y10" s="133"/>
      <c r="Z10" s="133"/>
    </row>
    <row r="11" spans="1:26" ht="6.95" customHeight="1">
      <c r="B11" s="10"/>
      <c r="C11" s="10"/>
      <c r="D11" s="10"/>
      <c r="E11" s="10"/>
      <c r="F11" s="10"/>
      <c r="G11" s="132"/>
      <c r="H11" s="28"/>
      <c r="I11" s="28"/>
      <c r="J11" s="28"/>
      <c r="K11" s="28"/>
      <c r="L11" s="28"/>
      <c r="M11" s="28"/>
      <c r="N11" s="28"/>
      <c r="O11" s="28"/>
      <c r="P11" s="28"/>
    </row>
    <row r="12" spans="1:26" s="13" customFormat="1">
      <c r="A12" s="208"/>
      <c r="B12" s="48"/>
      <c r="C12" s="48"/>
      <c r="D12" s="209" t="s">
        <v>328</v>
      </c>
      <c r="E12" s="122">
        <v>2</v>
      </c>
      <c r="F12" s="121"/>
      <c r="G12" s="211">
        <f>SUM(H12:P12)</f>
        <v>2910431</v>
      </c>
      <c r="H12" s="212">
        <v>0</v>
      </c>
      <c r="I12" s="212">
        <v>0</v>
      </c>
      <c r="J12" s="212">
        <v>163750</v>
      </c>
      <c r="K12" s="212">
        <v>2657294</v>
      </c>
      <c r="L12" s="212">
        <v>61520</v>
      </c>
      <c r="M12" s="212">
        <v>0</v>
      </c>
      <c r="N12" s="212">
        <v>0</v>
      </c>
      <c r="O12" s="212">
        <v>27867</v>
      </c>
      <c r="P12" s="212">
        <v>0</v>
      </c>
      <c r="Q12" s="133"/>
      <c r="R12" s="133"/>
      <c r="S12" s="133"/>
      <c r="T12" s="133"/>
      <c r="U12" s="133"/>
      <c r="V12" s="133"/>
      <c r="W12" s="133"/>
      <c r="X12" s="133"/>
      <c r="Y12" s="133"/>
      <c r="Z12" s="133"/>
    </row>
    <row r="13" spans="1:26" ht="6.75" customHeight="1">
      <c r="B13" s="10"/>
      <c r="C13" s="10"/>
      <c r="D13" s="10"/>
      <c r="E13" s="10"/>
      <c r="F13" s="10"/>
      <c r="G13" s="132"/>
      <c r="H13" s="28"/>
      <c r="I13" s="28"/>
      <c r="J13" s="28"/>
      <c r="K13" s="28"/>
      <c r="L13" s="28"/>
      <c r="M13" s="28"/>
      <c r="N13" s="28"/>
      <c r="O13" s="28"/>
      <c r="P13" s="28"/>
    </row>
    <row r="14" spans="1:26">
      <c r="B14" s="10"/>
      <c r="C14" s="131" t="s">
        <v>120</v>
      </c>
      <c r="D14" s="10"/>
      <c r="E14" s="10"/>
      <c r="F14" s="10"/>
      <c r="G14" s="132"/>
      <c r="H14" s="28"/>
      <c r="I14" s="28"/>
      <c r="J14" s="28"/>
      <c r="K14" s="28"/>
      <c r="L14" s="28"/>
      <c r="M14" s="28"/>
      <c r="N14" s="28"/>
      <c r="O14" s="28"/>
      <c r="P14" s="28"/>
    </row>
    <row r="15" spans="1:26">
      <c r="B15" s="10"/>
      <c r="C15" s="10"/>
      <c r="D15" s="10" t="s">
        <v>1</v>
      </c>
      <c r="E15" s="10">
        <v>28</v>
      </c>
      <c r="F15" s="10" t="s">
        <v>402</v>
      </c>
      <c r="G15" s="132">
        <v>816592</v>
      </c>
      <c r="H15" s="28">
        <v>29</v>
      </c>
      <c r="I15" s="28">
        <v>0</v>
      </c>
      <c r="J15" s="28">
        <v>280586</v>
      </c>
      <c r="K15" s="28">
        <v>407185</v>
      </c>
      <c r="L15" s="28">
        <v>112489</v>
      </c>
      <c r="M15" s="28">
        <v>16187</v>
      </c>
      <c r="N15" s="28">
        <v>0</v>
      </c>
      <c r="O15" s="28">
        <v>116</v>
      </c>
      <c r="P15" s="28">
        <v>0</v>
      </c>
    </row>
    <row r="16" spans="1:26">
      <c r="B16" s="10"/>
      <c r="C16" s="10"/>
      <c r="D16" s="10"/>
      <c r="E16" s="10">
        <v>29</v>
      </c>
      <c r="F16" s="10"/>
      <c r="G16" s="132">
        <v>792399</v>
      </c>
      <c r="H16" s="28">
        <v>16</v>
      </c>
      <c r="I16" s="28">
        <v>0</v>
      </c>
      <c r="J16" s="28">
        <v>320928</v>
      </c>
      <c r="K16" s="28">
        <v>329462</v>
      </c>
      <c r="L16" s="28">
        <v>123557</v>
      </c>
      <c r="M16" s="28">
        <v>17774</v>
      </c>
      <c r="N16" s="28">
        <v>500</v>
      </c>
      <c r="O16" s="28">
        <v>162</v>
      </c>
      <c r="P16" s="28">
        <v>0</v>
      </c>
    </row>
    <row r="17" spans="2:16" s="13" customFormat="1">
      <c r="B17" s="10"/>
      <c r="C17" s="10"/>
      <c r="D17" s="10"/>
      <c r="E17" s="10">
        <v>30</v>
      </c>
      <c r="F17" s="10"/>
      <c r="G17" s="132">
        <v>907666</v>
      </c>
      <c r="H17" s="28">
        <v>8</v>
      </c>
      <c r="I17" s="28">
        <v>0</v>
      </c>
      <c r="J17" s="28">
        <v>442477</v>
      </c>
      <c r="K17" s="28">
        <v>316908</v>
      </c>
      <c r="L17" s="28">
        <v>126847</v>
      </c>
      <c r="M17" s="28">
        <v>18507</v>
      </c>
      <c r="N17" s="28">
        <v>0</v>
      </c>
      <c r="O17" s="28">
        <v>2129</v>
      </c>
      <c r="P17" s="28">
        <v>790</v>
      </c>
    </row>
    <row r="18" spans="2:16" s="13" customFormat="1">
      <c r="B18" s="10"/>
      <c r="C18" s="10"/>
      <c r="D18" s="193" t="s">
        <v>358</v>
      </c>
      <c r="E18" s="189" t="s">
        <v>323</v>
      </c>
      <c r="F18" s="122"/>
      <c r="G18" s="132">
        <v>991582</v>
      </c>
      <c r="H18" s="28">
        <v>18</v>
      </c>
      <c r="I18" s="28">
        <v>124700</v>
      </c>
      <c r="J18" s="28">
        <v>457145</v>
      </c>
      <c r="K18" s="28">
        <v>287143</v>
      </c>
      <c r="L18" s="28">
        <v>106462</v>
      </c>
      <c r="M18" s="28">
        <v>10970</v>
      </c>
      <c r="N18" s="28">
        <v>0</v>
      </c>
      <c r="O18" s="28">
        <v>5134</v>
      </c>
      <c r="P18" s="28">
        <v>10</v>
      </c>
    </row>
    <row r="19" spans="2:16" ht="6.95" customHeight="1">
      <c r="B19" s="10"/>
      <c r="C19" s="10"/>
      <c r="D19" s="10"/>
      <c r="E19" s="10"/>
      <c r="F19" s="10"/>
      <c r="G19" s="132"/>
      <c r="H19" s="28"/>
      <c r="I19" s="28"/>
      <c r="J19" s="28"/>
      <c r="K19" s="28"/>
      <c r="L19" s="28"/>
      <c r="M19" s="28"/>
      <c r="N19" s="28"/>
      <c r="O19" s="28"/>
      <c r="P19" s="28"/>
    </row>
    <row r="20" spans="2:16" s="13" customFormat="1">
      <c r="B20" s="10"/>
      <c r="C20" s="10"/>
      <c r="D20" s="193" t="s">
        <v>328</v>
      </c>
      <c r="E20" s="189">
        <v>2</v>
      </c>
      <c r="F20" s="122"/>
      <c r="G20" s="211">
        <f>SUM(H20:P20)</f>
        <v>971450</v>
      </c>
      <c r="H20" s="212">
        <v>33</v>
      </c>
      <c r="I20" s="212">
        <v>244350</v>
      </c>
      <c r="J20" s="212">
        <v>431490</v>
      </c>
      <c r="K20" s="212">
        <v>209416</v>
      </c>
      <c r="L20" s="212">
        <v>83817</v>
      </c>
      <c r="M20" s="212">
        <v>580</v>
      </c>
      <c r="N20" s="212">
        <v>0</v>
      </c>
      <c r="O20" s="212">
        <v>104</v>
      </c>
      <c r="P20" s="212">
        <v>1660</v>
      </c>
    </row>
    <row r="21" spans="2:16" ht="6.75" customHeight="1">
      <c r="B21" s="10"/>
      <c r="C21" s="10"/>
      <c r="D21" s="10"/>
      <c r="E21" s="10"/>
      <c r="F21" s="10"/>
      <c r="G21" s="132"/>
      <c r="H21" s="28"/>
      <c r="I21" s="28"/>
      <c r="J21" s="28"/>
      <c r="K21" s="28"/>
      <c r="L21" s="28"/>
      <c r="M21" s="28"/>
      <c r="N21" s="28"/>
      <c r="O21" s="28"/>
      <c r="P21" s="28"/>
    </row>
    <row r="22" spans="2:16">
      <c r="B22" s="10"/>
      <c r="C22" s="131" t="s">
        <v>121</v>
      </c>
      <c r="D22" s="10"/>
      <c r="E22" s="10"/>
      <c r="F22" s="10"/>
      <c r="G22" s="132"/>
      <c r="H22" s="28"/>
      <c r="I22" s="28"/>
      <c r="J22" s="28"/>
      <c r="K22" s="28"/>
      <c r="L22" s="28"/>
      <c r="M22" s="28"/>
      <c r="N22" s="28"/>
      <c r="O22" s="28"/>
      <c r="P22" s="28"/>
    </row>
    <row r="23" spans="2:16">
      <c r="B23" s="10"/>
      <c r="C23" s="10"/>
      <c r="D23" s="10" t="s">
        <v>1</v>
      </c>
      <c r="E23" s="10">
        <v>28</v>
      </c>
      <c r="F23" s="10" t="s">
        <v>402</v>
      </c>
      <c r="G23" s="132">
        <f>G7+G15</f>
        <v>4639176</v>
      </c>
      <c r="H23" s="28">
        <f>H7+H15</f>
        <v>29</v>
      </c>
      <c r="I23" s="28">
        <f>I7+I15</f>
        <v>0</v>
      </c>
      <c r="J23" s="28">
        <f t="shared" ref="J23:P26" si="0">J7+J15</f>
        <v>491906</v>
      </c>
      <c r="K23" s="28">
        <f t="shared" si="0"/>
        <v>3900819</v>
      </c>
      <c r="L23" s="28">
        <f t="shared" si="0"/>
        <v>170334</v>
      </c>
      <c r="M23" s="28">
        <f t="shared" si="0"/>
        <v>16191</v>
      </c>
      <c r="N23" s="28">
        <f t="shared" si="0"/>
        <v>1</v>
      </c>
      <c r="O23" s="28">
        <f t="shared" si="0"/>
        <v>59896</v>
      </c>
      <c r="P23" s="28">
        <f t="shared" si="0"/>
        <v>0</v>
      </c>
    </row>
    <row r="24" spans="2:16">
      <c r="B24" s="10"/>
      <c r="C24" s="10"/>
      <c r="D24" s="10"/>
      <c r="E24" s="10">
        <v>29</v>
      </c>
      <c r="F24" s="10"/>
      <c r="G24" s="132">
        <f>G8+G16</f>
        <v>4563584</v>
      </c>
      <c r="H24" s="28">
        <f t="shared" ref="H24:J26" si="1">H8+H16</f>
        <v>16</v>
      </c>
      <c r="I24" s="28">
        <f t="shared" si="1"/>
        <v>0</v>
      </c>
      <c r="J24" s="28">
        <f t="shared" si="1"/>
        <v>600408</v>
      </c>
      <c r="K24" s="28">
        <f t="shared" si="0"/>
        <v>3708246</v>
      </c>
      <c r="L24" s="28">
        <f t="shared" si="0"/>
        <v>183946</v>
      </c>
      <c r="M24" s="28">
        <f t="shared" si="0"/>
        <v>17775</v>
      </c>
      <c r="N24" s="28">
        <f t="shared" si="0"/>
        <v>501</v>
      </c>
      <c r="O24" s="28">
        <f t="shared" si="0"/>
        <v>52482</v>
      </c>
      <c r="P24" s="28">
        <f t="shared" si="0"/>
        <v>0</v>
      </c>
    </row>
    <row r="25" spans="2:16" s="13" customFormat="1">
      <c r="B25" s="10"/>
      <c r="C25" s="10"/>
      <c r="D25" s="10"/>
      <c r="E25" s="10">
        <v>30</v>
      </c>
      <c r="F25" s="10"/>
      <c r="G25" s="132">
        <f>G9+G17</f>
        <v>5187129</v>
      </c>
      <c r="H25" s="28">
        <f t="shared" si="1"/>
        <v>8</v>
      </c>
      <c r="I25" s="28">
        <f t="shared" si="1"/>
        <v>0</v>
      </c>
      <c r="J25" s="28">
        <f t="shared" si="1"/>
        <v>674507</v>
      </c>
      <c r="K25" s="28">
        <f t="shared" si="0"/>
        <v>4260255</v>
      </c>
      <c r="L25" s="28">
        <f t="shared" si="0"/>
        <v>188320</v>
      </c>
      <c r="M25" s="28">
        <f t="shared" si="0"/>
        <v>18508</v>
      </c>
      <c r="N25" s="28">
        <f t="shared" si="0"/>
        <v>3</v>
      </c>
      <c r="O25" s="28">
        <f t="shared" si="0"/>
        <v>44738</v>
      </c>
      <c r="P25" s="28">
        <f t="shared" si="0"/>
        <v>790</v>
      </c>
    </row>
    <row r="26" spans="2:16" s="13" customFormat="1">
      <c r="B26" s="10"/>
      <c r="C26" s="10"/>
      <c r="D26" s="193" t="s">
        <v>358</v>
      </c>
      <c r="E26" s="189" t="s">
        <v>323</v>
      </c>
      <c r="F26" s="122"/>
      <c r="G26" s="132">
        <f>G10+G18</f>
        <v>5194098</v>
      </c>
      <c r="H26" s="28">
        <f t="shared" si="1"/>
        <v>18</v>
      </c>
      <c r="I26" s="28">
        <f t="shared" si="1"/>
        <v>124700</v>
      </c>
      <c r="J26" s="28">
        <f t="shared" si="1"/>
        <v>647645</v>
      </c>
      <c r="K26" s="28">
        <f t="shared" si="0"/>
        <v>4192999</v>
      </c>
      <c r="L26" s="28">
        <f t="shared" si="0"/>
        <v>166190</v>
      </c>
      <c r="M26" s="28">
        <f t="shared" si="0"/>
        <v>10970</v>
      </c>
      <c r="N26" s="28">
        <f t="shared" si="0"/>
        <v>8</v>
      </c>
      <c r="O26" s="28">
        <f t="shared" si="0"/>
        <v>51558</v>
      </c>
      <c r="P26" s="28">
        <f t="shared" si="0"/>
        <v>10</v>
      </c>
    </row>
    <row r="27" spans="2:16" ht="6.95" customHeight="1">
      <c r="B27" s="10"/>
      <c r="C27" s="10"/>
      <c r="D27" s="10"/>
      <c r="E27" s="10"/>
      <c r="F27" s="10"/>
      <c r="G27" s="103"/>
      <c r="H27" s="102"/>
      <c r="I27" s="28"/>
      <c r="J27" s="28"/>
      <c r="K27" s="28"/>
      <c r="L27" s="28"/>
      <c r="M27" s="28"/>
      <c r="N27" s="28"/>
      <c r="O27" s="28"/>
      <c r="P27" s="28"/>
    </row>
    <row r="28" spans="2:16" s="13" customFormat="1">
      <c r="B28" s="10"/>
      <c r="C28" s="10"/>
      <c r="D28" s="193" t="s">
        <v>328</v>
      </c>
      <c r="E28" s="189">
        <v>2</v>
      </c>
      <c r="F28" s="122"/>
      <c r="G28" s="211">
        <f>G12+G20</f>
        <v>3881881</v>
      </c>
      <c r="H28" s="212">
        <f>H12+H20</f>
        <v>33</v>
      </c>
      <c r="I28" s="212">
        <f>I12+I20</f>
        <v>244350</v>
      </c>
      <c r="J28" s="212">
        <f>J12+J20</f>
        <v>595240</v>
      </c>
      <c r="K28" s="212">
        <f t="shared" ref="K28:P28" si="2">K12+K20</f>
        <v>2866710</v>
      </c>
      <c r="L28" s="212">
        <f t="shared" si="2"/>
        <v>145337</v>
      </c>
      <c r="M28" s="212">
        <f t="shared" si="2"/>
        <v>580</v>
      </c>
      <c r="N28" s="212">
        <f t="shared" si="2"/>
        <v>0</v>
      </c>
      <c r="O28" s="212">
        <f t="shared" si="2"/>
        <v>27971</v>
      </c>
      <c r="P28" s="212">
        <f t="shared" si="2"/>
        <v>1660</v>
      </c>
    </row>
    <row r="29" spans="2:16" ht="6.75" customHeight="1" thickBot="1">
      <c r="B29" s="16"/>
      <c r="C29" s="16"/>
      <c r="D29" s="277"/>
      <c r="E29" s="277"/>
      <c r="F29" s="134"/>
      <c r="G29" s="72"/>
      <c r="H29" s="73"/>
      <c r="I29" s="73"/>
      <c r="J29" s="73"/>
      <c r="K29" s="73"/>
      <c r="L29" s="73"/>
      <c r="M29" s="73"/>
      <c r="N29" s="73"/>
      <c r="O29" s="73"/>
      <c r="P29" s="73"/>
    </row>
    <row r="30" spans="2:16" ht="18" customHeight="1">
      <c r="C30" s="243" t="s">
        <v>209</v>
      </c>
      <c r="D30" s="14" t="s">
        <v>359</v>
      </c>
    </row>
    <row r="32" spans="2:16">
      <c r="I32" s="10"/>
    </row>
    <row r="33" spans="8:10">
      <c r="H33" s="291"/>
      <c r="I33" s="291"/>
      <c r="J33" s="291"/>
    </row>
  </sheetData>
  <mergeCells count="4">
    <mergeCell ref="D29:E29"/>
    <mergeCell ref="C4:F4"/>
    <mergeCell ref="H33:J33"/>
    <mergeCell ref="I2:L2"/>
  </mergeCells>
  <phoneticPr fontId="1"/>
  <pageMargins left="0.75" right="0.75" top="1" bottom="1" header="0.51200000000000001" footer="0.51200000000000001"/>
  <pageSetup paperSize="9" scale="7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B2:V84"/>
  <sheetViews>
    <sheetView showGridLines="0" view="pageBreakPreview" zoomScaleNormal="100" zoomScaleSheetLayoutView="100" workbookViewId="0">
      <selection activeCell="F23" sqref="F23"/>
    </sheetView>
  </sheetViews>
  <sheetFormatPr defaultRowHeight="13.5" customHeight="1"/>
  <cols>
    <col min="1" max="1" width="5" style="14" customWidth="1"/>
    <col min="2" max="2" width="2.125" style="14" customWidth="1"/>
    <col min="3" max="3" width="15.125" style="14" customWidth="1"/>
    <col min="4" max="4" width="0.625" style="14" customWidth="1"/>
    <col min="5" max="5" width="20" style="63" bestFit="1" customWidth="1"/>
    <col min="6" max="6" width="1.625" style="63" customWidth="1"/>
    <col min="7" max="7" width="13.125" style="63" customWidth="1"/>
    <col min="8" max="8" width="10.125" style="14" customWidth="1"/>
    <col min="9" max="9" width="0.625" style="14" customWidth="1"/>
    <col min="10" max="10" width="2.125" style="14" customWidth="1"/>
    <col min="11" max="11" width="15.125" style="14" bestFit="1" customWidth="1"/>
    <col min="12" max="12" width="0.625" style="14" customWidth="1"/>
    <col min="13" max="13" width="14.125" style="63" bestFit="1" customWidth="1"/>
    <col min="14" max="14" width="1.5" style="63" customWidth="1"/>
    <col min="15" max="15" width="13.125" style="63" customWidth="1"/>
    <col min="16" max="16" width="10.125" style="14" customWidth="1"/>
    <col min="17" max="17" width="2.125" style="14" customWidth="1"/>
    <col min="18" max="18" width="15.125" style="14" customWidth="1"/>
    <col min="19" max="19" width="0.625" style="14" customWidth="1"/>
    <col min="20" max="20" width="13.625" style="63" customWidth="1"/>
    <col min="21" max="21" width="0.625" style="63" customWidth="1"/>
    <col min="22" max="22" width="10.125" style="10" customWidth="1"/>
    <col min="23" max="23" width="3.875" style="14" customWidth="1"/>
    <col min="24" max="24" width="12.625" style="14" customWidth="1"/>
    <col min="25" max="16384" width="9" style="14"/>
  </cols>
  <sheetData>
    <row r="2" spans="2:22" s="13" customFormat="1" ht="12.75" customHeight="1">
      <c r="E2" s="225"/>
      <c r="F2" s="225"/>
      <c r="G2" s="225"/>
      <c r="H2" s="225"/>
      <c r="I2" s="225"/>
      <c r="J2" s="225"/>
      <c r="K2" s="304" t="s">
        <v>321</v>
      </c>
      <c r="L2" s="299"/>
      <c r="M2" s="299"/>
      <c r="N2" s="299"/>
      <c r="O2" s="299"/>
      <c r="P2" s="299"/>
      <c r="Q2" s="299"/>
      <c r="R2" s="299"/>
      <c r="T2" s="305"/>
      <c r="U2" s="291"/>
      <c r="V2" s="291"/>
    </row>
    <row r="3" spans="2:22" ht="13.5" customHeight="1" thickBot="1">
      <c r="C3" s="126" t="s">
        <v>143</v>
      </c>
      <c r="K3" s="126"/>
      <c r="P3" s="243" t="s">
        <v>403</v>
      </c>
      <c r="R3" s="126" t="s">
        <v>144</v>
      </c>
      <c r="V3" s="243" t="s">
        <v>403</v>
      </c>
    </row>
    <row r="4" spans="2:22" ht="18" customHeight="1">
      <c r="B4" s="281" t="s">
        <v>74</v>
      </c>
      <c r="C4" s="281"/>
      <c r="D4" s="222"/>
      <c r="E4" s="135" t="s">
        <v>145</v>
      </c>
      <c r="F4" s="136"/>
      <c r="G4" s="137" t="s">
        <v>348</v>
      </c>
      <c r="H4" s="138" t="s">
        <v>220</v>
      </c>
      <c r="I4" s="232"/>
      <c r="J4" s="281" t="s">
        <v>74</v>
      </c>
      <c r="K4" s="281"/>
      <c r="L4" s="222"/>
      <c r="M4" s="135" t="s">
        <v>145</v>
      </c>
      <c r="N4" s="136"/>
      <c r="O4" s="137" t="s">
        <v>348</v>
      </c>
      <c r="P4" s="138" t="s">
        <v>220</v>
      </c>
      <c r="Q4" s="306" t="s">
        <v>74</v>
      </c>
      <c r="R4" s="281"/>
      <c r="S4" s="222"/>
      <c r="T4" s="135" t="s">
        <v>221</v>
      </c>
      <c r="U4" s="136"/>
      <c r="V4" s="138" t="s">
        <v>220</v>
      </c>
    </row>
    <row r="5" spans="2:22" s="44" customFormat="1" ht="15.95" customHeight="1">
      <c r="B5" s="308" t="s">
        <v>75</v>
      </c>
      <c r="C5" s="308"/>
      <c r="D5" s="42"/>
      <c r="E5" s="139"/>
      <c r="F5" s="140"/>
      <c r="G5" s="140"/>
      <c r="H5" s="141">
        <f>SUM(H7,P10)</f>
        <v>2206425</v>
      </c>
      <c r="I5" s="142"/>
      <c r="J5" s="308"/>
      <c r="K5" s="308"/>
      <c r="L5" s="42"/>
      <c r="M5" s="47"/>
      <c r="N5" s="20"/>
      <c r="O5" s="140"/>
      <c r="P5" s="64"/>
      <c r="Q5" s="309" t="s">
        <v>75</v>
      </c>
      <c r="R5" s="308"/>
      <c r="S5" s="42"/>
      <c r="T5" s="143"/>
      <c r="U5" s="144"/>
      <c r="V5" s="145">
        <f>SUM(V7,V11,V15,V17,V19)</f>
        <v>140834</v>
      </c>
    </row>
    <row r="6" spans="2:22" ht="9.9499999999999993" customHeight="1">
      <c r="B6" s="244"/>
      <c r="C6" s="244"/>
      <c r="D6" s="10"/>
      <c r="E6" s="47"/>
      <c r="F6" s="20"/>
      <c r="G6" s="20"/>
      <c r="H6" s="64"/>
      <c r="I6" s="146"/>
      <c r="J6" s="244"/>
      <c r="K6" s="244"/>
      <c r="L6" s="10"/>
      <c r="M6" s="47"/>
      <c r="N6" s="20"/>
      <c r="O6" s="20"/>
      <c r="P6" s="64"/>
      <c r="Q6" s="147"/>
      <c r="R6" s="10"/>
      <c r="S6" s="10"/>
      <c r="T6" s="47"/>
      <c r="U6" s="20"/>
      <c r="V6" s="64"/>
    </row>
    <row r="7" spans="2:22" ht="13.35" customHeight="1">
      <c r="B7" s="244"/>
      <c r="C7" s="244" t="s">
        <v>140</v>
      </c>
      <c r="D7" s="10"/>
      <c r="E7" s="47"/>
      <c r="H7" s="64">
        <f>SUM(H8:H57,P8:P9)</f>
        <v>2180960</v>
      </c>
      <c r="I7" s="147"/>
      <c r="J7" s="244"/>
      <c r="K7" s="244"/>
      <c r="L7" s="10"/>
      <c r="M7" s="47"/>
      <c r="N7" s="20"/>
      <c r="P7" s="64"/>
      <c r="Q7" s="147"/>
      <c r="R7" s="244" t="s">
        <v>212</v>
      </c>
      <c r="S7" s="10"/>
      <c r="T7" s="47"/>
      <c r="U7" s="20"/>
      <c r="V7" s="64">
        <f>SUM(V8:V9)</f>
        <v>25169</v>
      </c>
    </row>
    <row r="8" spans="2:22" ht="13.35" customHeight="1">
      <c r="B8" s="244"/>
      <c r="C8" s="244"/>
      <c r="D8" s="10"/>
      <c r="E8" s="47" t="s">
        <v>362</v>
      </c>
      <c r="F8" s="20"/>
      <c r="G8" s="20"/>
      <c r="H8" s="263">
        <v>47660</v>
      </c>
      <c r="I8" s="147"/>
      <c r="J8" s="244"/>
      <c r="K8" s="244"/>
      <c r="L8" s="10"/>
      <c r="M8" s="47" t="s">
        <v>369</v>
      </c>
      <c r="N8" s="20"/>
      <c r="O8" s="20"/>
      <c r="P8" s="264">
        <v>28690</v>
      </c>
      <c r="Q8" s="77"/>
      <c r="R8" s="244"/>
      <c r="S8" s="10"/>
      <c r="T8" s="47" t="s">
        <v>254</v>
      </c>
      <c r="U8" s="20"/>
      <c r="V8" s="265">
        <v>23469</v>
      </c>
    </row>
    <row r="9" spans="2:22" ht="13.35" customHeight="1">
      <c r="C9" s="244"/>
      <c r="E9" s="47" t="s">
        <v>40</v>
      </c>
      <c r="H9" s="263">
        <v>47600</v>
      </c>
      <c r="I9" s="147"/>
      <c r="J9" s="244"/>
      <c r="K9" s="244"/>
      <c r="L9" s="10"/>
      <c r="M9" s="47" t="s">
        <v>370</v>
      </c>
      <c r="N9" s="20"/>
      <c r="O9" s="20"/>
      <c r="P9" s="264">
        <v>7800</v>
      </c>
      <c r="Q9" s="77"/>
      <c r="R9" s="244"/>
      <c r="S9" s="10"/>
      <c r="T9" s="47" t="s">
        <v>368</v>
      </c>
      <c r="U9" s="20"/>
      <c r="V9" s="265">
        <v>1700</v>
      </c>
    </row>
    <row r="10" spans="2:22" ht="13.35" customHeight="1">
      <c r="E10" s="47" t="s">
        <v>416</v>
      </c>
      <c r="F10" s="20"/>
      <c r="G10" s="20"/>
      <c r="H10" s="263">
        <v>3200</v>
      </c>
      <c r="I10" s="147"/>
      <c r="J10" s="244"/>
      <c r="K10" s="244" t="s">
        <v>147</v>
      </c>
      <c r="L10" s="10"/>
      <c r="M10" s="47"/>
      <c r="N10" s="20"/>
      <c r="O10" s="20"/>
      <c r="P10" s="100">
        <f>SUM(P11:P13)</f>
        <v>25465</v>
      </c>
      <c r="Q10" s="77"/>
      <c r="R10" s="244"/>
      <c r="S10" s="10"/>
      <c r="T10" s="47"/>
      <c r="U10" s="20"/>
      <c r="V10" s="64"/>
    </row>
    <row r="11" spans="2:22" ht="13.35" customHeight="1">
      <c r="C11" s="244"/>
      <c r="E11" s="47" t="s">
        <v>330</v>
      </c>
      <c r="F11" s="20"/>
      <c r="G11" s="20"/>
      <c r="H11" s="263">
        <v>120</v>
      </c>
      <c r="I11" s="147"/>
      <c r="J11" s="10"/>
      <c r="K11" s="244"/>
      <c r="L11" s="10"/>
      <c r="M11" s="47" t="s">
        <v>333</v>
      </c>
      <c r="N11" s="20"/>
      <c r="O11" s="197"/>
      <c r="P11" s="100">
        <v>490</v>
      </c>
      <c r="Q11" s="77"/>
      <c r="R11" s="244" t="s">
        <v>258</v>
      </c>
      <c r="S11" s="10"/>
      <c r="T11" s="47"/>
      <c r="U11" s="20"/>
      <c r="V11" s="64">
        <f>SUM(V12:V13)</f>
        <v>37705</v>
      </c>
    </row>
    <row r="12" spans="2:22" ht="13.35" customHeight="1">
      <c r="C12" s="244"/>
      <c r="E12" s="47" t="s">
        <v>286</v>
      </c>
      <c r="F12" s="20"/>
      <c r="G12" s="20"/>
      <c r="H12" s="263">
        <v>13920</v>
      </c>
      <c r="I12" s="147"/>
      <c r="J12" s="10"/>
      <c r="K12" s="10"/>
      <c r="L12" s="10"/>
      <c r="M12" s="47" t="s">
        <v>333</v>
      </c>
      <c r="N12" s="20"/>
      <c r="O12" s="111" t="s">
        <v>26</v>
      </c>
      <c r="P12" s="100">
        <v>20845</v>
      </c>
      <c r="Q12" s="77"/>
      <c r="R12" s="244"/>
      <c r="S12" s="10"/>
      <c r="T12" s="47" t="s">
        <v>333</v>
      </c>
      <c r="U12" s="20"/>
      <c r="V12" s="265">
        <v>9335</v>
      </c>
    </row>
    <row r="13" spans="2:22" ht="13.35" customHeight="1">
      <c r="B13" s="244"/>
      <c r="E13" s="47" t="s">
        <v>146</v>
      </c>
      <c r="F13" s="20"/>
      <c r="G13" s="20"/>
      <c r="H13" s="263">
        <v>15440</v>
      </c>
      <c r="I13" s="147"/>
      <c r="J13" s="10"/>
      <c r="K13" s="10"/>
      <c r="L13" s="10"/>
      <c r="M13" s="47" t="s">
        <v>334</v>
      </c>
      <c r="N13" s="20"/>
      <c r="O13" s="20"/>
      <c r="P13" s="100">
        <v>4130</v>
      </c>
      <c r="Q13" s="77"/>
      <c r="R13" s="244"/>
      <c r="S13" s="10"/>
      <c r="T13" s="47" t="s">
        <v>334</v>
      </c>
      <c r="V13" s="265">
        <v>28370</v>
      </c>
    </row>
    <row r="14" spans="2:22" ht="13.35" customHeight="1">
      <c r="B14" s="244"/>
      <c r="C14" s="244"/>
      <c r="D14" s="10"/>
      <c r="E14" s="47" t="s">
        <v>41</v>
      </c>
      <c r="F14" s="20"/>
      <c r="G14" s="20"/>
      <c r="H14" s="263">
        <v>2120</v>
      </c>
      <c r="I14" s="147"/>
      <c r="J14" s="10"/>
      <c r="K14" s="244"/>
      <c r="L14" s="10"/>
      <c r="M14" s="47"/>
      <c r="N14" s="20"/>
      <c r="O14" s="20"/>
      <c r="P14" s="64"/>
      <c r="Q14" s="77"/>
      <c r="R14" s="244"/>
      <c r="T14" s="47"/>
      <c r="U14" s="20"/>
      <c r="V14" s="64"/>
    </row>
    <row r="15" spans="2:22" ht="13.35" customHeight="1">
      <c r="B15" s="244"/>
      <c r="C15" s="244"/>
      <c r="D15" s="10"/>
      <c r="E15" s="47" t="s">
        <v>42</v>
      </c>
      <c r="F15" s="20"/>
      <c r="G15" s="20"/>
      <c r="H15" s="263">
        <v>530</v>
      </c>
      <c r="I15" s="147"/>
      <c r="J15" s="10"/>
      <c r="K15" s="244"/>
      <c r="L15" s="10"/>
      <c r="M15" s="108"/>
      <c r="N15" s="20"/>
      <c r="O15" s="20"/>
      <c r="P15" s="64"/>
      <c r="Q15" s="77"/>
      <c r="R15" s="244" t="s">
        <v>259</v>
      </c>
      <c r="T15" s="47" t="s">
        <v>254</v>
      </c>
      <c r="U15" s="20"/>
      <c r="V15" s="265">
        <v>76000</v>
      </c>
    </row>
    <row r="16" spans="2:22" ht="13.35" customHeight="1">
      <c r="B16" s="244"/>
      <c r="C16" s="244"/>
      <c r="D16" s="10"/>
      <c r="E16" s="47" t="s">
        <v>287</v>
      </c>
      <c r="F16" s="20"/>
      <c r="G16" s="20"/>
      <c r="H16" s="263">
        <v>1540</v>
      </c>
      <c r="I16" s="147"/>
      <c r="J16" s="10"/>
      <c r="K16" s="244"/>
      <c r="L16" s="10"/>
      <c r="M16" s="47"/>
      <c r="N16" s="20"/>
      <c r="O16" s="20"/>
      <c r="P16" s="64"/>
      <c r="Q16" s="77"/>
      <c r="R16" s="23"/>
      <c r="T16" s="47"/>
      <c r="U16" s="20"/>
      <c r="V16" s="64"/>
    </row>
    <row r="17" spans="2:22" ht="13.35" customHeight="1">
      <c r="B17" s="244"/>
      <c r="E17" s="47" t="s">
        <v>288</v>
      </c>
      <c r="F17" s="20"/>
      <c r="G17" s="20"/>
      <c r="H17" s="263">
        <v>16060</v>
      </c>
      <c r="I17" s="147"/>
      <c r="J17" s="10"/>
      <c r="K17" s="244"/>
      <c r="L17" s="10"/>
      <c r="M17" s="108"/>
      <c r="N17" s="20"/>
      <c r="O17" s="20"/>
      <c r="P17" s="64"/>
      <c r="Q17" s="77"/>
      <c r="R17" s="23" t="s">
        <v>260</v>
      </c>
      <c r="T17" s="47" t="s">
        <v>254</v>
      </c>
      <c r="U17" s="20"/>
      <c r="V17" s="265">
        <v>795</v>
      </c>
    </row>
    <row r="18" spans="2:22" ht="13.35" customHeight="1">
      <c r="B18" s="244"/>
      <c r="E18" s="47" t="s">
        <v>331</v>
      </c>
      <c r="F18" s="20"/>
      <c r="G18" s="20"/>
      <c r="H18" s="263">
        <v>30</v>
      </c>
      <c r="I18" s="147"/>
      <c r="J18" s="10"/>
      <c r="K18" s="244"/>
      <c r="L18" s="10"/>
      <c r="M18" s="47"/>
      <c r="N18" s="20"/>
      <c r="O18" s="20"/>
      <c r="P18" s="64"/>
      <c r="Q18" s="77"/>
      <c r="R18" s="244"/>
      <c r="S18" s="10"/>
      <c r="T18" s="47"/>
      <c r="U18" s="20"/>
      <c r="V18" s="64"/>
    </row>
    <row r="19" spans="2:22" ht="13.35" customHeight="1">
      <c r="B19" s="244"/>
      <c r="C19" s="244"/>
      <c r="D19" s="10"/>
      <c r="E19" s="47" t="s">
        <v>289</v>
      </c>
      <c r="F19" s="20"/>
      <c r="G19" s="20"/>
      <c r="H19" s="263">
        <v>13120</v>
      </c>
      <c r="I19" s="147"/>
      <c r="J19" s="244"/>
      <c r="K19" s="244"/>
      <c r="L19" s="10"/>
      <c r="M19" s="47"/>
      <c r="N19" s="20"/>
      <c r="O19" s="20"/>
      <c r="P19" s="64"/>
      <c r="Q19" s="77"/>
      <c r="R19" s="244" t="s">
        <v>335</v>
      </c>
      <c r="S19" s="10"/>
      <c r="T19" s="47" t="s">
        <v>254</v>
      </c>
      <c r="U19" s="20"/>
      <c r="V19" s="265">
        <v>1165</v>
      </c>
    </row>
    <row r="20" spans="2:22" ht="13.35" customHeight="1">
      <c r="B20" s="244"/>
      <c r="C20" s="244"/>
      <c r="D20" s="10"/>
      <c r="E20" s="47" t="s">
        <v>38</v>
      </c>
      <c r="F20" s="20"/>
      <c r="G20" s="20"/>
      <c r="H20" s="263">
        <v>37060</v>
      </c>
      <c r="I20" s="147"/>
      <c r="J20" s="10"/>
      <c r="K20" s="244"/>
      <c r="L20" s="10"/>
      <c r="M20" s="47"/>
      <c r="N20" s="20"/>
      <c r="O20" s="20"/>
      <c r="P20" s="64"/>
      <c r="Q20" s="77"/>
      <c r="R20" s="244"/>
      <c r="S20" s="10"/>
      <c r="T20" s="47"/>
      <c r="V20" s="64"/>
    </row>
    <row r="21" spans="2:22" ht="13.35" customHeight="1">
      <c r="B21" s="244"/>
      <c r="C21" s="244"/>
      <c r="D21" s="10"/>
      <c r="E21" s="47" t="s">
        <v>290</v>
      </c>
      <c r="F21" s="20"/>
      <c r="G21" s="20"/>
      <c r="H21" s="263">
        <v>4610</v>
      </c>
      <c r="I21" s="147"/>
      <c r="J21" s="10"/>
      <c r="K21" s="244"/>
      <c r="L21" s="10"/>
      <c r="M21" s="47"/>
      <c r="N21" s="20"/>
      <c r="O21" s="20"/>
      <c r="P21" s="64"/>
      <c r="Q21" s="77"/>
      <c r="R21" s="244"/>
      <c r="T21" s="47"/>
      <c r="U21" s="20"/>
      <c r="V21" s="64"/>
    </row>
    <row r="22" spans="2:22" ht="13.35" customHeight="1">
      <c r="B22" s="244"/>
      <c r="C22" s="10"/>
      <c r="D22" s="10"/>
      <c r="E22" s="47" t="s">
        <v>291</v>
      </c>
      <c r="F22" s="20"/>
      <c r="G22" s="20"/>
      <c r="H22" s="263">
        <v>1420</v>
      </c>
      <c r="I22" s="146"/>
      <c r="J22" s="10"/>
      <c r="K22" s="244"/>
      <c r="L22" s="10"/>
      <c r="M22" s="47"/>
      <c r="N22" s="20"/>
      <c r="O22" s="20"/>
      <c r="P22" s="64"/>
      <c r="Q22" s="77"/>
      <c r="R22" s="10"/>
      <c r="T22" s="47"/>
      <c r="U22" s="20"/>
      <c r="V22" s="64"/>
    </row>
    <row r="23" spans="2:22" ht="13.35" customHeight="1">
      <c r="B23" s="244"/>
      <c r="D23" s="10"/>
      <c r="E23" s="47" t="s">
        <v>292</v>
      </c>
      <c r="F23" s="20"/>
      <c r="G23" s="20"/>
      <c r="H23" s="263">
        <v>3480</v>
      </c>
      <c r="I23" s="146"/>
      <c r="J23" s="10"/>
      <c r="K23" s="244"/>
      <c r="L23" s="10"/>
      <c r="M23" s="47"/>
      <c r="N23" s="20"/>
      <c r="O23" s="20"/>
      <c r="P23" s="64"/>
      <c r="Q23" s="147"/>
      <c r="R23" s="244"/>
      <c r="T23" s="47"/>
      <c r="U23" s="20"/>
      <c r="V23" s="64"/>
    </row>
    <row r="24" spans="2:22" ht="13.35" customHeight="1">
      <c r="B24" s="244"/>
      <c r="C24" s="10"/>
      <c r="D24" s="10"/>
      <c r="E24" s="47" t="s">
        <v>417</v>
      </c>
      <c r="F24" s="20"/>
      <c r="G24" s="20"/>
      <c r="H24" s="263">
        <v>100610</v>
      </c>
      <c r="I24" s="146"/>
      <c r="J24" s="10"/>
      <c r="K24" s="244"/>
      <c r="L24" s="10"/>
      <c r="M24" s="47"/>
      <c r="N24" s="20"/>
      <c r="O24" s="20"/>
      <c r="P24" s="64"/>
      <c r="Q24" s="147"/>
      <c r="R24" s="23"/>
      <c r="T24" s="47"/>
      <c r="U24" s="20"/>
      <c r="V24" s="64"/>
    </row>
    <row r="25" spans="2:22" ht="13.35" customHeight="1">
      <c r="B25" s="244"/>
      <c r="C25" s="10"/>
      <c r="D25" s="10"/>
      <c r="E25" s="47" t="s">
        <v>363</v>
      </c>
      <c r="F25" s="20"/>
      <c r="G25" s="20"/>
      <c r="H25" s="263">
        <v>600</v>
      </c>
      <c r="I25" s="146"/>
      <c r="J25" s="10"/>
      <c r="K25" s="244"/>
      <c r="L25" s="10"/>
      <c r="M25" s="47"/>
      <c r="N25" s="20"/>
      <c r="O25" s="197"/>
      <c r="P25" s="64"/>
      <c r="Q25" s="147"/>
      <c r="R25" s="23"/>
      <c r="T25" s="47"/>
      <c r="U25" s="20"/>
      <c r="V25" s="64"/>
    </row>
    <row r="26" spans="2:22" ht="13.35" customHeight="1">
      <c r="C26" s="10"/>
      <c r="D26" s="10"/>
      <c r="E26" s="47" t="s">
        <v>293</v>
      </c>
      <c r="F26" s="20"/>
      <c r="G26" s="20"/>
      <c r="H26" s="263">
        <v>2280</v>
      </c>
      <c r="I26" s="146"/>
      <c r="J26" s="10"/>
      <c r="K26" s="10"/>
      <c r="L26" s="10"/>
      <c r="M26" s="47"/>
      <c r="N26" s="20"/>
      <c r="O26" s="111"/>
      <c r="P26" s="64"/>
      <c r="Q26" s="147"/>
      <c r="R26" s="244"/>
      <c r="S26" s="10"/>
      <c r="T26" s="47"/>
      <c r="U26" s="20"/>
      <c r="V26" s="64"/>
    </row>
    <row r="27" spans="2:22" ht="13.35" customHeight="1">
      <c r="B27" s="10"/>
      <c r="C27" s="10"/>
      <c r="D27" s="10"/>
      <c r="E27" s="47" t="s">
        <v>294</v>
      </c>
      <c r="F27" s="20"/>
      <c r="G27" s="20"/>
      <c r="H27" s="263">
        <v>960</v>
      </c>
      <c r="I27" s="146"/>
      <c r="J27" s="244"/>
      <c r="K27" s="10"/>
      <c r="L27" s="10"/>
      <c r="M27" s="47"/>
      <c r="N27" s="20"/>
      <c r="O27" s="20"/>
      <c r="P27" s="64"/>
      <c r="Q27" s="147"/>
      <c r="R27" s="244"/>
      <c r="S27" s="10"/>
      <c r="T27" s="47"/>
      <c r="U27" s="20"/>
      <c r="V27" s="64"/>
    </row>
    <row r="28" spans="2:22" ht="13.35" customHeight="1">
      <c r="B28" s="10"/>
      <c r="C28" s="244"/>
      <c r="D28" s="10"/>
      <c r="E28" s="47" t="s">
        <v>408</v>
      </c>
      <c r="F28" s="20"/>
      <c r="G28" s="20"/>
      <c r="H28" s="263">
        <v>110</v>
      </c>
      <c r="I28" s="146"/>
      <c r="J28" s="10"/>
      <c r="K28" s="244"/>
      <c r="L28" s="10"/>
      <c r="M28" s="47"/>
      <c r="N28" s="20"/>
      <c r="O28" s="20"/>
      <c r="P28" s="64"/>
      <c r="Q28" s="147"/>
      <c r="R28" s="244"/>
      <c r="S28" s="10"/>
      <c r="T28" s="47"/>
      <c r="U28" s="20"/>
      <c r="V28" s="64"/>
    </row>
    <row r="29" spans="2:22" ht="13.35" customHeight="1">
      <c r="B29" s="10"/>
      <c r="C29" s="10"/>
      <c r="D29" s="10"/>
      <c r="E29" s="47" t="s">
        <v>418</v>
      </c>
      <c r="F29" s="20"/>
      <c r="G29" s="20"/>
      <c r="H29" s="263">
        <v>259360</v>
      </c>
      <c r="I29" s="146"/>
      <c r="J29" s="10"/>
      <c r="K29" s="244"/>
      <c r="L29" s="10"/>
      <c r="M29" s="108"/>
      <c r="N29" s="20"/>
      <c r="O29" s="20"/>
      <c r="P29" s="64"/>
      <c r="Q29" s="147"/>
      <c r="R29" s="244"/>
      <c r="S29" s="10"/>
      <c r="T29" s="47"/>
      <c r="U29" s="20"/>
      <c r="V29" s="64"/>
    </row>
    <row r="30" spans="2:22" ht="13.35" customHeight="1">
      <c r="B30" s="10"/>
      <c r="C30" s="10"/>
      <c r="D30" s="10"/>
      <c r="E30" s="47" t="s">
        <v>364</v>
      </c>
      <c r="F30" s="20"/>
      <c r="G30" s="20"/>
      <c r="H30" s="263">
        <v>710</v>
      </c>
      <c r="I30" s="146"/>
      <c r="J30" s="10"/>
      <c r="K30" s="244"/>
      <c r="L30" s="10"/>
      <c r="M30" s="47"/>
      <c r="N30" s="20"/>
      <c r="O30" s="20"/>
      <c r="P30" s="64"/>
      <c r="Q30" s="147"/>
      <c r="R30" s="244"/>
      <c r="S30" s="10"/>
      <c r="T30" s="47"/>
      <c r="U30" s="20"/>
      <c r="V30" s="64"/>
    </row>
    <row r="31" spans="2:22" ht="13.35" customHeight="1">
      <c r="B31" s="10"/>
      <c r="C31" s="10"/>
      <c r="D31" s="10"/>
      <c r="E31" s="47" t="s">
        <v>409</v>
      </c>
      <c r="F31" s="20"/>
      <c r="G31" s="20"/>
      <c r="H31" s="263">
        <v>1510</v>
      </c>
      <c r="I31" s="146"/>
      <c r="J31" s="10"/>
      <c r="K31" s="244"/>
      <c r="L31" s="10"/>
      <c r="M31" s="47"/>
      <c r="N31" s="20"/>
      <c r="O31" s="20"/>
      <c r="P31" s="64"/>
      <c r="Q31" s="147"/>
      <c r="R31" s="244"/>
      <c r="S31" s="10"/>
      <c r="T31" s="47"/>
      <c r="U31" s="20"/>
      <c r="V31" s="64"/>
    </row>
    <row r="32" spans="2:22" ht="13.35" customHeight="1">
      <c r="B32" s="10"/>
      <c r="C32" s="10"/>
      <c r="D32" s="10"/>
      <c r="E32" s="47" t="s">
        <v>295</v>
      </c>
      <c r="F32" s="20"/>
      <c r="G32" s="20"/>
      <c r="H32" s="263">
        <v>1470</v>
      </c>
      <c r="I32" s="146"/>
      <c r="J32" s="10"/>
      <c r="K32" s="244"/>
      <c r="L32" s="10"/>
      <c r="M32" s="47"/>
      <c r="N32" s="20"/>
      <c r="O32" s="20"/>
      <c r="P32" s="64"/>
      <c r="Q32" s="147"/>
      <c r="R32" s="244"/>
      <c r="S32" s="10"/>
      <c r="T32" s="47"/>
      <c r="V32" s="64"/>
    </row>
    <row r="33" spans="2:22" ht="13.35" customHeight="1">
      <c r="B33" s="10"/>
      <c r="C33" s="10"/>
      <c r="D33" s="10"/>
      <c r="E33" s="47" t="s">
        <v>296</v>
      </c>
      <c r="F33" s="20"/>
      <c r="G33" s="20"/>
      <c r="H33" s="263">
        <v>190</v>
      </c>
      <c r="I33" s="146"/>
      <c r="J33" s="10"/>
      <c r="K33" s="244"/>
      <c r="L33" s="10"/>
      <c r="M33" s="47"/>
      <c r="N33" s="20"/>
      <c r="O33" s="20"/>
      <c r="P33" s="64"/>
      <c r="Q33" s="147"/>
      <c r="R33" s="244"/>
      <c r="S33" s="10"/>
      <c r="T33" s="47"/>
      <c r="V33" s="64"/>
    </row>
    <row r="34" spans="2:22" ht="13.35" customHeight="1">
      <c r="B34" s="10"/>
      <c r="C34" s="10"/>
      <c r="D34" s="10"/>
      <c r="E34" s="47" t="s">
        <v>297</v>
      </c>
      <c r="F34" s="20"/>
      <c r="G34" s="20"/>
      <c r="H34" s="263">
        <v>400</v>
      </c>
      <c r="I34" s="146"/>
      <c r="J34" s="10"/>
      <c r="K34" s="244"/>
      <c r="L34" s="10"/>
      <c r="M34" s="47"/>
      <c r="N34" s="20"/>
      <c r="O34" s="20"/>
      <c r="P34" s="64"/>
      <c r="Q34" s="147"/>
      <c r="S34" s="10"/>
      <c r="T34" s="109"/>
      <c r="V34" s="64"/>
    </row>
    <row r="35" spans="2:22" ht="13.35" customHeight="1">
      <c r="B35" s="10"/>
      <c r="C35" s="10"/>
      <c r="D35" s="10"/>
      <c r="E35" s="47" t="s">
        <v>43</v>
      </c>
      <c r="F35" s="20"/>
      <c r="G35" s="20"/>
      <c r="H35" s="263">
        <v>23700</v>
      </c>
      <c r="I35" s="146"/>
      <c r="J35" s="10"/>
      <c r="K35" s="244"/>
      <c r="L35" s="10"/>
      <c r="M35" s="47"/>
      <c r="N35" s="20"/>
      <c r="O35" s="20"/>
      <c r="P35" s="64"/>
      <c r="Q35" s="147"/>
      <c r="R35" s="244"/>
      <c r="T35" s="47"/>
      <c r="U35" s="20"/>
      <c r="V35" s="64"/>
    </row>
    <row r="36" spans="2:22" ht="13.35" customHeight="1">
      <c r="B36" s="10"/>
      <c r="C36" s="10"/>
      <c r="D36" s="10"/>
      <c r="E36" s="47" t="s">
        <v>365</v>
      </c>
      <c r="F36" s="20"/>
      <c r="G36" s="20"/>
      <c r="H36" s="263">
        <v>1090</v>
      </c>
      <c r="I36" s="146"/>
      <c r="J36" s="244"/>
      <c r="K36" s="244"/>
      <c r="L36" s="10"/>
      <c r="M36" s="47"/>
      <c r="N36" s="20"/>
      <c r="O36" s="20"/>
      <c r="P36" s="64"/>
      <c r="Q36" s="147"/>
      <c r="R36" s="10"/>
      <c r="T36" s="47"/>
      <c r="U36" s="20"/>
      <c r="V36" s="64"/>
    </row>
    <row r="37" spans="2:22" ht="13.35" customHeight="1">
      <c r="B37" s="10"/>
      <c r="C37" s="244"/>
      <c r="D37" s="10"/>
      <c r="E37" s="47" t="s">
        <v>366</v>
      </c>
      <c r="F37" s="20"/>
      <c r="G37" s="20"/>
      <c r="H37" s="263">
        <v>12790</v>
      </c>
      <c r="I37" s="146"/>
      <c r="J37" s="244"/>
      <c r="K37" s="244"/>
      <c r="L37" s="10"/>
      <c r="M37" s="47"/>
      <c r="N37" s="20"/>
      <c r="O37" s="20"/>
      <c r="P37" s="64"/>
      <c r="Q37" s="147"/>
      <c r="R37" s="23"/>
      <c r="T37" s="47"/>
      <c r="U37" s="20"/>
      <c r="V37" s="64"/>
    </row>
    <row r="38" spans="2:22" ht="13.35" customHeight="1">
      <c r="B38" s="10"/>
      <c r="C38" s="244"/>
      <c r="D38" s="10"/>
      <c r="E38" s="47" t="s">
        <v>410</v>
      </c>
      <c r="F38" s="20"/>
      <c r="G38" s="20"/>
      <c r="H38" s="263">
        <v>10</v>
      </c>
      <c r="I38" s="146"/>
      <c r="J38" s="244"/>
      <c r="K38" s="244"/>
      <c r="L38" s="10"/>
      <c r="M38" s="47"/>
      <c r="N38" s="20"/>
      <c r="O38" s="20"/>
      <c r="P38" s="64"/>
      <c r="Q38" s="147"/>
      <c r="R38" s="23"/>
      <c r="T38" s="47"/>
      <c r="V38" s="64"/>
    </row>
    <row r="39" spans="2:22" ht="13.35" customHeight="1">
      <c r="B39" s="10"/>
      <c r="C39" s="244"/>
      <c r="D39" s="10"/>
      <c r="E39" s="47" t="s">
        <v>298</v>
      </c>
      <c r="F39" s="20"/>
      <c r="G39" s="20"/>
      <c r="H39" s="263">
        <v>52500</v>
      </c>
      <c r="I39" s="146"/>
      <c r="J39" s="244"/>
      <c r="K39" s="244"/>
      <c r="L39" s="10"/>
      <c r="M39" s="47"/>
      <c r="N39" s="20"/>
      <c r="O39" s="20"/>
      <c r="P39" s="64"/>
      <c r="Q39" s="147"/>
      <c r="R39" s="23"/>
      <c r="S39" s="10"/>
      <c r="T39" s="47"/>
      <c r="V39" s="64"/>
    </row>
    <row r="40" spans="2:22" ht="13.35" customHeight="1">
      <c r="B40" s="244"/>
      <c r="C40" s="244"/>
      <c r="D40" s="10"/>
      <c r="E40" s="47" t="s">
        <v>367</v>
      </c>
      <c r="F40" s="20"/>
      <c r="G40" s="20"/>
      <c r="H40" s="263">
        <v>20</v>
      </c>
      <c r="I40" s="146"/>
      <c r="J40" s="244"/>
      <c r="K40" s="244"/>
      <c r="L40" s="10"/>
      <c r="M40" s="47"/>
      <c r="N40" s="20"/>
      <c r="O40" s="20"/>
      <c r="P40" s="64"/>
      <c r="Q40" s="147"/>
      <c r="S40" s="10"/>
      <c r="T40" s="47"/>
      <c r="U40" s="20"/>
      <c r="V40" s="64"/>
    </row>
    <row r="41" spans="2:22" ht="13.35" customHeight="1">
      <c r="B41" s="244"/>
      <c r="C41" s="244"/>
      <c r="D41" s="10"/>
      <c r="E41" s="47" t="s">
        <v>299</v>
      </c>
      <c r="F41" s="20"/>
      <c r="G41" s="20"/>
      <c r="H41" s="263">
        <v>11390</v>
      </c>
      <c r="I41" s="146"/>
      <c r="J41" s="244"/>
      <c r="K41" s="244"/>
      <c r="L41" s="10"/>
      <c r="M41" s="108"/>
      <c r="N41" s="20"/>
      <c r="O41" s="20"/>
      <c r="P41" s="64"/>
      <c r="Q41" s="147"/>
      <c r="S41" s="10"/>
      <c r="T41" s="47"/>
      <c r="U41" s="20"/>
      <c r="V41" s="64"/>
    </row>
    <row r="42" spans="2:22" ht="13.35" customHeight="1">
      <c r="B42" s="244"/>
      <c r="C42" s="244"/>
      <c r="D42" s="10"/>
      <c r="E42" s="47" t="s">
        <v>300</v>
      </c>
      <c r="F42" s="20"/>
      <c r="G42" s="20"/>
      <c r="H42" s="263">
        <v>590</v>
      </c>
      <c r="I42" s="146"/>
      <c r="J42" s="10"/>
      <c r="K42" s="244"/>
      <c r="L42" s="10"/>
      <c r="M42" s="47"/>
      <c r="N42" s="20"/>
      <c r="O42" s="20"/>
      <c r="P42" s="64"/>
      <c r="Q42" s="147"/>
      <c r="R42" s="244"/>
      <c r="S42" s="10"/>
      <c r="T42" s="109"/>
      <c r="U42" s="20"/>
      <c r="V42" s="64"/>
    </row>
    <row r="43" spans="2:22" ht="13.35" customHeight="1">
      <c r="B43" s="244"/>
      <c r="C43" s="244"/>
      <c r="D43" s="10"/>
      <c r="E43" s="47" t="s">
        <v>301</v>
      </c>
      <c r="F43" s="20"/>
      <c r="G43" s="20"/>
      <c r="H43" s="263">
        <v>120</v>
      </c>
      <c r="I43" s="146"/>
      <c r="J43" s="10"/>
      <c r="K43" s="244"/>
      <c r="L43" s="10"/>
      <c r="M43" s="47"/>
      <c r="N43" s="20"/>
      <c r="O43" s="20"/>
      <c r="P43" s="64"/>
      <c r="Q43" s="147"/>
      <c r="R43" s="244"/>
      <c r="S43" s="10"/>
      <c r="T43" s="109"/>
      <c r="U43" s="20"/>
      <c r="V43" s="64"/>
    </row>
    <row r="44" spans="2:22" ht="13.35" customHeight="1">
      <c r="B44" s="244"/>
      <c r="C44" s="244"/>
      <c r="D44" s="10"/>
      <c r="E44" s="47" t="s">
        <v>31</v>
      </c>
      <c r="F44" s="20"/>
      <c r="G44" s="20"/>
      <c r="H44" s="263">
        <v>324140</v>
      </c>
      <c r="I44" s="146"/>
      <c r="J44" s="10"/>
      <c r="K44" s="244"/>
      <c r="L44" s="10"/>
      <c r="M44" s="149"/>
      <c r="N44" s="20"/>
      <c r="O44" s="20"/>
      <c r="P44" s="64"/>
      <c r="Q44" s="147"/>
      <c r="R44" s="244"/>
      <c r="S44" s="10"/>
      <c r="T44" s="109"/>
      <c r="U44" s="20"/>
      <c r="V44" s="64"/>
    </row>
    <row r="45" spans="2:22" ht="13.35" customHeight="1">
      <c r="B45" s="244"/>
      <c r="C45" s="244"/>
      <c r="D45" s="10"/>
      <c r="E45" s="47" t="s">
        <v>23</v>
      </c>
      <c r="F45" s="20"/>
      <c r="G45" s="20"/>
      <c r="H45" s="263">
        <v>76940</v>
      </c>
      <c r="I45" s="146"/>
      <c r="J45" s="244"/>
      <c r="K45" s="244"/>
      <c r="L45" s="10"/>
      <c r="M45" s="47"/>
      <c r="N45" s="20"/>
      <c r="O45" s="20"/>
      <c r="P45" s="64"/>
      <c r="Q45" s="147"/>
      <c r="R45" s="244"/>
      <c r="S45" s="10"/>
      <c r="T45" s="47"/>
      <c r="U45" s="20"/>
      <c r="V45" s="64"/>
    </row>
    <row r="46" spans="2:22" ht="13.35" customHeight="1">
      <c r="B46" s="244"/>
      <c r="C46" s="244"/>
      <c r="D46" s="10"/>
      <c r="E46" s="47" t="s">
        <v>36</v>
      </c>
      <c r="F46" s="20"/>
      <c r="G46" s="20"/>
      <c r="H46" s="263">
        <v>3870</v>
      </c>
      <c r="I46" s="146"/>
      <c r="J46" s="244"/>
      <c r="K46" s="244"/>
      <c r="L46" s="10"/>
      <c r="M46" s="47"/>
      <c r="N46" s="20"/>
      <c r="O46" s="20"/>
      <c r="P46" s="64"/>
      <c r="Q46" s="147"/>
      <c r="R46" s="20"/>
      <c r="S46" s="10"/>
      <c r="T46" s="47"/>
      <c r="U46" s="20"/>
      <c r="V46" s="64"/>
    </row>
    <row r="47" spans="2:22" ht="13.35" customHeight="1">
      <c r="B47" s="244"/>
      <c r="C47" s="244"/>
      <c r="D47" s="10"/>
      <c r="E47" s="47" t="s">
        <v>302</v>
      </c>
      <c r="H47" s="263">
        <v>4230</v>
      </c>
      <c r="I47" s="146"/>
      <c r="J47" s="244"/>
      <c r="K47" s="244"/>
      <c r="L47" s="10"/>
      <c r="M47" s="47"/>
      <c r="N47" s="20"/>
      <c r="O47" s="20"/>
      <c r="P47" s="64"/>
      <c r="Q47" s="147"/>
      <c r="R47" s="244"/>
      <c r="S47" s="10"/>
      <c r="T47" s="47"/>
      <c r="V47" s="64"/>
    </row>
    <row r="48" spans="2:22" ht="13.35" customHeight="1">
      <c r="B48" s="244"/>
      <c r="C48" s="244"/>
      <c r="D48" s="10"/>
      <c r="E48" s="47" t="s">
        <v>25</v>
      </c>
      <c r="F48" s="20"/>
      <c r="G48" s="20"/>
      <c r="H48" s="263">
        <v>817310</v>
      </c>
      <c r="I48" s="146"/>
      <c r="J48" s="244"/>
      <c r="K48" s="244"/>
      <c r="L48" s="10"/>
      <c r="M48" s="47"/>
      <c r="N48" s="20"/>
      <c r="O48" s="20"/>
      <c r="P48" s="64"/>
      <c r="Q48" s="147"/>
      <c r="R48" s="244"/>
      <c r="S48" s="10"/>
      <c r="T48" s="47"/>
      <c r="U48" s="20"/>
      <c r="V48" s="64"/>
    </row>
    <row r="49" spans="2:22" ht="13.35" customHeight="1">
      <c r="B49" s="244"/>
      <c r="E49" s="47" t="s">
        <v>24</v>
      </c>
      <c r="F49" s="20"/>
      <c r="G49" s="20"/>
      <c r="H49" s="263">
        <v>142860</v>
      </c>
      <c r="I49" s="146"/>
      <c r="J49" s="10"/>
      <c r="K49" s="244"/>
      <c r="L49" s="10"/>
      <c r="M49" s="47"/>
      <c r="N49" s="20"/>
      <c r="P49" s="64"/>
      <c r="Q49" s="147"/>
      <c r="R49" s="244"/>
      <c r="S49" s="10"/>
      <c r="T49" s="47"/>
      <c r="U49" s="20"/>
      <c r="V49" s="64"/>
    </row>
    <row r="50" spans="2:22" ht="13.35" customHeight="1">
      <c r="B50" s="244"/>
      <c r="C50" s="244"/>
      <c r="D50" s="10"/>
      <c r="E50" s="47" t="s">
        <v>411</v>
      </c>
      <c r="F50" s="20"/>
      <c r="G50" s="20"/>
      <c r="H50" s="263">
        <v>90</v>
      </c>
      <c r="I50" s="146"/>
      <c r="J50" s="10"/>
      <c r="K50" s="244"/>
      <c r="L50" s="10"/>
      <c r="M50" s="47"/>
      <c r="N50" s="20"/>
      <c r="O50" s="20"/>
      <c r="P50" s="64"/>
      <c r="Q50" s="77"/>
      <c r="R50" s="244"/>
      <c r="T50" s="47"/>
      <c r="V50" s="64"/>
    </row>
    <row r="51" spans="2:22" ht="13.35" customHeight="1">
      <c r="B51" s="244"/>
      <c r="C51" s="10"/>
      <c r="D51" s="10"/>
      <c r="E51" s="47" t="s">
        <v>303</v>
      </c>
      <c r="F51" s="20"/>
      <c r="G51" s="20"/>
      <c r="H51" s="263">
        <v>260</v>
      </c>
      <c r="I51" s="146"/>
      <c r="J51" s="10"/>
      <c r="K51" s="244"/>
      <c r="L51" s="10"/>
      <c r="M51" s="47"/>
      <c r="N51" s="20"/>
      <c r="O51" s="20"/>
      <c r="P51" s="64"/>
      <c r="Q51" s="77"/>
      <c r="R51" s="244"/>
      <c r="T51" s="47"/>
      <c r="U51" s="20"/>
      <c r="V51" s="64"/>
    </row>
    <row r="52" spans="2:22" ht="13.35" customHeight="1">
      <c r="C52" s="10"/>
      <c r="D52" s="10"/>
      <c r="E52" s="47" t="s">
        <v>304</v>
      </c>
      <c r="F52" s="20"/>
      <c r="G52" s="111"/>
      <c r="H52" s="263">
        <v>40</v>
      </c>
      <c r="I52" s="146"/>
      <c r="J52" s="10"/>
      <c r="K52" s="244"/>
      <c r="L52" s="10"/>
      <c r="M52" s="47"/>
      <c r="N52" s="20"/>
      <c r="O52" s="20"/>
      <c r="P52" s="64"/>
      <c r="Q52" s="77"/>
      <c r="R52" s="22"/>
      <c r="S52" s="10"/>
      <c r="T52" s="47"/>
      <c r="U52" s="20"/>
      <c r="V52" s="64"/>
    </row>
    <row r="53" spans="2:22" ht="13.35" customHeight="1">
      <c r="B53" s="10"/>
      <c r="C53" s="10"/>
      <c r="D53" s="10"/>
      <c r="E53" s="47" t="s">
        <v>412</v>
      </c>
      <c r="F53" s="20"/>
      <c r="G53" s="20"/>
      <c r="H53" s="263">
        <v>30</v>
      </c>
      <c r="I53" s="147"/>
      <c r="J53" s="10"/>
      <c r="K53" s="10"/>
      <c r="L53" s="10"/>
      <c r="M53" s="150"/>
      <c r="N53" s="20"/>
      <c r="O53" s="115"/>
      <c r="P53" s="64"/>
      <c r="Q53" s="77"/>
      <c r="R53" s="148"/>
      <c r="T53" s="47"/>
      <c r="U53" s="20"/>
      <c r="V53" s="64"/>
    </row>
    <row r="54" spans="2:22" ht="13.35" customHeight="1">
      <c r="B54" s="10"/>
      <c r="C54" s="10"/>
      <c r="D54" s="10"/>
      <c r="E54" s="47" t="s">
        <v>413</v>
      </c>
      <c r="F54" s="20"/>
      <c r="G54" s="20"/>
      <c r="H54" s="263">
        <v>10</v>
      </c>
      <c r="I54" s="147"/>
      <c r="J54" s="10"/>
      <c r="K54" s="244"/>
      <c r="L54" s="10"/>
      <c r="M54" s="149"/>
      <c r="N54" s="20"/>
      <c r="O54" s="20"/>
      <c r="P54" s="64"/>
      <c r="Q54" s="77"/>
      <c r="T54" s="47"/>
      <c r="U54" s="20"/>
      <c r="V54" s="64"/>
    </row>
    <row r="55" spans="2:22" ht="13.35" customHeight="1">
      <c r="B55" s="10"/>
      <c r="C55" s="10"/>
      <c r="D55" s="10"/>
      <c r="E55" s="47" t="s">
        <v>414</v>
      </c>
      <c r="F55" s="20"/>
      <c r="G55" s="20"/>
      <c r="H55" s="263">
        <v>94930</v>
      </c>
      <c r="I55" s="147"/>
      <c r="J55" s="10"/>
      <c r="K55" s="10"/>
      <c r="L55" s="10"/>
      <c r="M55" s="150"/>
      <c r="N55" s="20"/>
      <c r="O55" s="20"/>
      <c r="P55" s="64"/>
      <c r="Q55" s="77"/>
      <c r="R55" s="22"/>
      <c r="S55" s="10"/>
      <c r="T55" s="47"/>
      <c r="U55" s="20"/>
      <c r="V55" s="64"/>
    </row>
    <row r="56" spans="2:22" ht="13.35" customHeight="1">
      <c r="B56" s="10"/>
      <c r="C56" s="10"/>
      <c r="D56" s="10"/>
      <c r="E56" s="47" t="s">
        <v>415</v>
      </c>
      <c r="F56" s="20"/>
      <c r="G56" s="20"/>
      <c r="H56" s="263">
        <v>510</v>
      </c>
      <c r="I56" s="147"/>
      <c r="J56" s="10"/>
      <c r="K56" s="10"/>
      <c r="L56" s="10"/>
      <c r="M56" s="109"/>
      <c r="N56" s="20"/>
      <c r="O56" s="20"/>
      <c r="P56" s="64"/>
      <c r="Q56" s="77"/>
      <c r="R56" s="244"/>
      <c r="S56" s="10"/>
      <c r="T56" s="47"/>
      <c r="U56" s="20"/>
      <c r="V56" s="64"/>
    </row>
    <row r="57" spans="2:22" ht="13.35" customHeight="1">
      <c r="B57" s="10"/>
      <c r="C57" s="244"/>
      <c r="D57" s="10"/>
      <c r="E57" s="47" t="s">
        <v>332</v>
      </c>
      <c r="F57" s="20"/>
      <c r="G57" s="20"/>
      <c r="H57" s="264">
        <v>930</v>
      </c>
      <c r="I57" s="147"/>
      <c r="J57" s="10"/>
      <c r="K57" s="244"/>
      <c r="L57" s="10"/>
      <c r="M57" s="47"/>
      <c r="N57" s="20"/>
      <c r="O57" s="20"/>
      <c r="P57" s="64"/>
      <c r="Q57" s="77"/>
      <c r="R57" s="244"/>
      <c r="S57" s="10"/>
      <c r="T57" s="47"/>
      <c r="U57" s="20"/>
      <c r="V57" s="64"/>
    </row>
    <row r="58" spans="2:22" ht="6.95" customHeight="1" thickBot="1">
      <c r="B58" s="244"/>
      <c r="C58" s="16"/>
      <c r="D58" s="16"/>
      <c r="E58" s="151"/>
      <c r="F58" s="134"/>
      <c r="G58" s="134"/>
      <c r="H58" s="152"/>
      <c r="I58" s="92"/>
      <c r="J58" s="16"/>
      <c r="K58" s="244"/>
      <c r="L58" s="10"/>
      <c r="M58" s="151"/>
      <c r="N58" s="20"/>
      <c r="O58" s="134"/>
      <c r="P58" s="64"/>
      <c r="Q58" s="78"/>
      <c r="R58" s="16"/>
      <c r="S58" s="16"/>
      <c r="T58" s="153"/>
      <c r="U58" s="134"/>
      <c r="V58" s="16"/>
    </row>
    <row r="59" spans="2:22" ht="15" customHeight="1">
      <c r="B59" s="244"/>
      <c r="C59" s="14" t="s">
        <v>170</v>
      </c>
      <c r="D59" s="10"/>
      <c r="E59" s="20"/>
      <c r="F59" s="20"/>
      <c r="G59" s="20"/>
      <c r="H59" s="64"/>
      <c r="K59" s="220"/>
      <c r="L59" s="220"/>
      <c r="M59" s="154"/>
      <c r="N59" s="220"/>
      <c r="O59" s="20"/>
      <c r="P59" s="155"/>
      <c r="Q59" s="244"/>
    </row>
    <row r="60" spans="2:22" ht="12.6" customHeight="1">
      <c r="B60" s="244"/>
      <c r="K60" s="10"/>
      <c r="L60" s="10"/>
      <c r="M60" s="310"/>
      <c r="N60" s="10"/>
      <c r="P60" s="312"/>
      <c r="Q60" s="244"/>
    </row>
    <row r="61" spans="2:22" ht="12.6" customHeight="1">
      <c r="K61" s="10"/>
      <c r="L61" s="10"/>
      <c r="M61" s="311"/>
      <c r="N61" s="20"/>
      <c r="P61" s="311"/>
      <c r="Q61" s="10"/>
    </row>
    <row r="62" spans="2:22" ht="12.6" customHeight="1">
      <c r="K62" s="10"/>
      <c r="L62" s="10"/>
      <c r="M62" s="156"/>
      <c r="N62" s="10"/>
      <c r="P62" s="64"/>
      <c r="Q62" s="10"/>
    </row>
    <row r="63" spans="2:22" ht="12.6" customHeight="1">
      <c r="K63" s="10"/>
      <c r="L63" s="10"/>
      <c r="M63" s="10"/>
      <c r="N63" s="10"/>
      <c r="P63" s="64"/>
      <c r="Q63" s="10"/>
    </row>
    <row r="64" spans="2:22" ht="12.6" customHeight="1">
      <c r="Q64" s="10"/>
    </row>
    <row r="65" spans="13:22" ht="12.6" customHeight="1">
      <c r="M65" s="291"/>
      <c r="N65" s="291"/>
      <c r="O65" s="291"/>
      <c r="P65" s="291"/>
      <c r="Q65" s="291"/>
      <c r="R65" s="291"/>
      <c r="S65" s="291"/>
      <c r="T65" s="291"/>
      <c r="U65" s="307"/>
    </row>
    <row r="66" spans="13:22" ht="12.6" customHeight="1">
      <c r="Q66" s="10"/>
    </row>
    <row r="67" spans="13:22" ht="12.6" customHeight="1">
      <c r="Q67" s="10"/>
    </row>
    <row r="68" spans="13:22" ht="12.6" customHeight="1">
      <c r="Q68" s="244"/>
    </row>
    <row r="69" spans="13:22" ht="12.6" customHeight="1">
      <c r="Q69" s="244"/>
    </row>
    <row r="70" spans="13:22" ht="12.6" customHeight="1">
      <c r="Q70" s="244"/>
    </row>
    <row r="71" spans="13:22" ht="12.6" customHeight="1"/>
    <row r="72" spans="13:22" ht="12.6" customHeight="1"/>
    <row r="73" spans="13:22" ht="12.6" customHeight="1"/>
    <row r="74" spans="13:22" ht="12.6" customHeight="1"/>
    <row r="75" spans="13:22" ht="12.6" customHeight="1"/>
    <row r="76" spans="13:22" ht="12.6" customHeight="1"/>
    <row r="77" spans="13:22" ht="12.6" customHeight="1"/>
    <row r="78" spans="13:22" ht="12" customHeight="1">
      <c r="R78" s="244"/>
      <c r="S78" s="10"/>
      <c r="T78" s="111"/>
      <c r="U78" s="20"/>
    </row>
    <row r="79" spans="13:22" ht="12" customHeight="1">
      <c r="R79" s="244"/>
      <c r="S79" s="10"/>
      <c r="T79" s="111"/>
      <c r="U79" s="20"/>
    </row>
    <row r="80" spans="13:22" ht="12" customHeight="1">
      <c r="R80" s="244"/>
      <c r="S80" s="10"/>
      <c r="T80" s="111"/>
      <c r="U80" s="20"/>
      <c r="V80" s="64"/>
    </row>
    <row r="81" spans="18:22" ht="12" customHeight="1">
      <c r="R81" s="244"/>
      <c r="S81" s="10"/>
      <c r="T81" s="111"/>
      <c r="U81" s="20"/>
      <c r="V81" s="64"/>
    </row>
    <row r="82" spans="18:22" ht="12" customHeight="1"/>
    <row r="83" spans="18:22" ht="11.45" customHeight="1"/>
    <row r="84" spans="18:22" ht="11.45" customHeight="1"/>
  </sheetData>
  <mergeCells count="11">
    <mergeCell ref="M65:U65"/>
    <mergeCell ref="B5:C5"/>
    <mergeCell ref="J5:K5"/>
    <mergeCell ref="Q5:R5"/>
    <mergeCell ref="M60:M61"/>
    <mergeCell ref="P60:P61"/>
    <mergeCell ref="K2:R2"/>
    <mergeCell ref="T2:V2"/>
    <mergeCell ref="B4:C4"/>
    <mergeCell ref="J4:K4"/>
    <mergeCell ref="Q4:R4"/>
  </mergeCells>
  <phoneticPr fontId="11"/>
  <printOptions horizontalCentered="1"/>
  <pageMargins left="0.19685039370078741" right="0.19685039370078741" top="0.39370078740157483" bottom="0.19685039370078741" header="0.51181102362204722" footer="0.51181102362204722"/>
  <pageSetup paperSize="9" scale="77" fitToWidth="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2:AP63"/>
  <sheetViews>
    <sheetView showGridLines="0" view="pageBreakPreview" zoomScale="90" zoomScaleNormal="100" zoomScaleSheetLayoutView="90" workbookViewId="0">
      <selection activeCell="F23" sqref="F23"/>
    </sheetView>
  </sheetViews>
  <sheetFormatPr defaultRowHeight="13.5" customHeight="1"/>
  <cols>
    <col min="1" max="1" width="5" style="14" customWidth="1"/>
    <col min="2" max="2" width="15.125" style="14" customWidth="1"/>
    <col min="3" max="3" width="0.625" style="14" customWidth="1"/>
    <col min="4" max="4" width="9.375" style="14" bestFit="1" customWidth="1"/>
    <col min="5" max="5" width="1.75" style="14" customWidth="1"/>
    <col min="6" max="6" width="8.75" style="14" customWidth="1"/>
    <col min="7" max="7" width="10.625" style="14" customWidth="1"/>
    <col min="8" max="8" width="0.625" style="14" customWidth="1"/>
    <col min="9" max="9" width="15.125" style="14" customWidth="1"/>
    <col min="10" max="10" width="0.625" style="14" customWidth="1"/>
    <col min="11" max="11" width="6.375" style="14" customWidth="1"/>
    <col min="12" max="12" width="1.75" style="14" customWidth="1"/>
    <col min="13" max="13" width="8.875" style="14" customWidth="1"/>
    <col min="14" max="14" width="10.625" style="14" customWidth="1"/>
    <col min="15" max="15" width="15.125" style="14" customWidth="1"/>
    <col min="16" max="16" width="0.625" style="14" customWidth="1"/>
    <col min="17" max="17" width="9.375" style="14" bestFit="1" customWidth="1"/>
    <col min="18" max="18" width="1.75" style="14" customWidth="1"/>
    <col min="19" max="19" width="8.875" style="14" customWidth="1"/>
    <col min="20" max="20" width="10.625" style="14" customWidth="1"/>
    <col min="21" max="21" width="0.625" style="14" customWidth="1"/>
    <col min="22" max="22" width="15.125" style="14" customWidth="1"/>
    <col min="23" max="23" width="0.625" style="14" customWidth="1"/>
    <col min="24" max="24" width="6.375" style="14" customWidth="1"/>
    <col min="25" max="25" width="1.75" style="14" customWidth="1"/>
    <col min="26" max="26" width="8.875" style="14" customWidth="1"/>
    <col min="27" max="27" width="10.625" style="14" customWidth="1"/>
    <col min="28" max="28" width="4.5" style="14" customWidth="1"/>
    <col min="29" max="29" width="13.75" style="14" customWidth="1"/>
    <col min="30" max="30" width="0.625" style="14" customWidth="1"/>
    <col min="31" max="31" width="6.375" style="14" customWidth="1"/>
    <col min="32" max="32" width="1.75" style="14" customWidth="1"/>
    <col min="33" max="33" width="8.875" style="14" customWidth="1"/>
    <col min="34" max="34" width="9.875" style="14" customWidth="1"/>
    <col min="35" max="35" width="0.625" style="14" customWidth="1"/>
    <col min="36" max="36" width="13.375" style="14" customWidth="1"/>
    <col min="37" max="37" width="0.625" style="14" customWidth="1"/>
    <col min="38" max="38" width="6.375" style="14" customWidth="1"/>
    <col min="39" max="39" width="1.75" style="14" customWidth="1"/>
    <col min="40" max="40" width="8.875" style="14" customWidth="1"/>
    <col min="41" max="41" width="9.875" style="14" customWidth="1"/>
    <col min="42" max="16384" width="9" style="14"/>
  </cols>
  <sheetData>
    <row r="2" spans="2:41" ht="18" customHeight="1">
      <c r="B2" s="13"/>
      <c r="C2" s="13"/>
      <c r="F2" s="225"/>
      <c r="G2" s="225"/>
      <c r="H2" s="225"/>
      <c r="I2" s="45" t="s">
        <v>269</v>
      </c>
      <c r="J2" s="225"/>
      <c r="K2" s="299" t="s">
        <v>281</v>
      </c>
      <c r="L2" s="299"/>
      <c r="M2" s="299"/>
      <c r="N2" s="299"/>
      <c r="O2" s="299"/>
      <c r="P2" s="299"/>
      <c r="Q2" s="299"/>
      <c r="R2" s="10"/>
      <c r="S2" s="244"/>
      <c r="T2" s="11"/>
      <c r="U2" s="11"/>
      <c r="V2" s="244"/>
      <c r="W2" s="244"/>
      <c r="X2" s="244"/>
      <c r="Y2" s="10"/>
      <c r="Z2" s="244"/>
      <c r="AA2" s="11"/>
    </row>
    <row r="3" spans="2:41" ht="18" customHeight="1" thickBot="1">
      <c r="B3" s="313" t="s">
        <v>73</v>
      </c>
      <c r="C3" s="313"/>
      <c r="D3" s="313"/>
      <c r="E3" s="313"/>
      <c r="N3" s="243" t="s">
        <v>403</v>
      </c>
      <c r="O3" s="235" t="s">
        <v>76</v>
      </c>
      <c r="P3" s="15"/>
      <c r="Q3" s="15"/>
      <c r="R3" s="16"/>
      <c r="S3" s="15"/>
      <c r="T3" s="17"/>
      <c r="U3" s="17"/>
      <c r="V3" s="15"/>
      <c r="W3" s="15"/>
      <c r="X3" s="15"/>
      <c r="Y3" s="16"/>
      <c r="Z3" s="15"/>
      <c r="AA3" s="243" t="s">
        <v>403</v>
      </c>
    </row>
    <row r="4" spans="2:41" s="19" customFormat="1" ht="17.25" customHeight="1">
      <c r="B4" s="222" t="s">
        <v>74</v>
      </c>
      <c r="C4" s="222"/>
      <c r="D4" s="290" t="s">
        <v>371</v>
      </c>
      <c r="E4" s="281"/>
      <c r="F4" s="282"/>
      <c r="G4" s="18" t="s">
        <v>220</v>
      </c>
      <c r="H4" s="232"/>
      <c r="I4" s="222" t="s">
        <v>74</v>
      </c>
      <c r="J4" s="223"/>
      <c r="K4" s="290" t="s">
        <v>371</v>
      </c>
      <c r="L4" s="281"/>
      <c r="M4" s="282"/>
      <c r="N4" s="224" t="s">
        <v>220</v>
      </c>
      <c r="O4" s="232" t="s">
        <v>74</v>
      </c>
      <c r="P4" s="222"/>
      <c r="Q4" s="290" t="s">
        <v>371</v>
      </c>
      <c r="R4" s="281"/>
      <c r="S4" s="282"/>
      <c r="T4" s="18" t="s">
        <v>220</v>
      </c>
      <c r="U4" s="232"/>
      <c r="V4" s="222" t="s">
        <v>74</v>
      </c>
      <c r="W4" s="223"/>
      <c r="X4" s="290" t="s">
        <v>371</v>
      </c>
      <c r="Y4" s="281"/>
      <c r="Z4" s="282"/>
      <c r="AA4" s="224" t="s">
        <v>220</v>
      </c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</row>
    <row r="5" spans="2:41" s="44" customFormat="1" ht="15.75" customHeight="1">
      <c r="B5" s="157" t="s">
        <v>75</v>
      </c>
      <c r="C5" s="246"/>
      <c r="D5" s="158"/>
      <c r="E5" s="159"/>
      <c r="F5" s="160"/>
      <c r="G5" s="51">
        <f>SUM(G7,G13,G15,G17,G24,G32,G43,G45)</f>
        <v>511091</v>
      </c>
      <c r="H5" s="161"/>
      <c r="I5" s="160"/>
      <c r="J5" s="162"/>
      <c r="K5" s="246"/>
      <c r="L5" s="42"/>
      <c r="M5" s="246"/>
      <c r="N5" s="43"/>
      <c r="O5" s="163" t="s">
        <v>75</v>
      </c>
      <c r="P5" s="246"/>
      <c r="Q5" s="158"/>
      <c r="R5" s="42"/>
      <c r="S5" s="246"/>
      <c r="T5" s="164">
        <f>SUM(T7,T9,T13,T15,T22,T31,T33,T35,T37,T41,T49,T55)</f>
        <v>727306</v>
      </c>
      <c r="U5" s="161"/>
      <c r="V5" s="160"/>
      <c r="W5" s="162"/>
      <c r="X5" s="165"/>
      <c r="Y5" s="42"/>
      <c r="Z5" s="246"/>
      <c r="AA5" s="166"/>
    </row>
    <row r="6" spans="2:41" ht="9.75" customHeight="1">
      <c r="B6" s="244"/>
      <c r="C6" s="244"/>
      <c r="D6" s="9"/>
      <c r="E6" s="10"/>
      <c r="F6" s="244"/>
      <c r="G6" s="11"/>
      <c r="H6" s="12"/>
      <c r="I6" s="244"/>
      <c r="J6" s="245"/>
      <c r="K6" s="244"/>
      <c r="L6" s="10"/>
      <c r="M6" s="244"/>
      <c r="N6" s="11"/>
      <c r="O6" s="77"/>
      <c r="P6" s="244"/>
      <c r="Q6" s="9"/>
      <c r="R6" s="10"/>
      <c r="S6" s="244"/>
      <c r="T6" s="167"/>
      <c r="U6" s="12"/>
      <c r="V6" s="244"/>
      <c r="W6" s="244"/>
      <c r="X6" s="9"/>
      <c r="Y6" s="10"/>
      <c r="Z6" s="244"/>
      <c r="AA6" s="11"/>
    </row>
    <row r="7" spans="2:41" ht="12.75" customHeight="1">
      <c r="B7" s="244" t="s">
        <v>142</v>
      </c>
      <c r="C7" s="244"/>
      <c r="D7" s="9"/>
      <c r="E7" s="10"/>
      <c r="F7" s="244"/>
      <c r="G7" s="11">
        <f>SUM(G8:G10)</f>
        <v>116430</v>
      </c>
      <c r="H7" s="12"/>
      <c r="I7" s="244"/>
      <c r="J7" s="244"/>
      <c r="K7" s="9"/>
      <c r="L7" s="10"/>
      <c r="M7" s="244"/>
      <c r="N7" s="11"/>
      <c r="O7" s="77" t="s">
        <v>77</v>
      </c>
      <c r="P7" s="244"/>
      <c r="Q7" s="9" t="s">
        <v>390</v>
      </c>
      <c r="R7" s="10"/>
      <c r="S7" s="244" t="s">
        <v>309</v>
      </c>
      <c r="T7" s="262">
        <v>11</v>
      </c>
      <c r="U7" s="12"/>
      <c r="V7" s="244"/>
      <c r="W7" s="10"/>
      <c r="X7" s="9"/>
      <c r="Y7" s="10"/>
      <c r="Z7" s="244"/>
      <c r="AA7" s="11"/>
      <c r="AB7" s="10"/>
    </row>
    <row r="8" spans="2:41" ht="12.75" customHeight="1">
      <c r="B8" s="244"/>
      <c r="C8" s="244"/>
      <c r="D8" s="9" t="s">
        <v>372</v>
      </c>
      <c r="E8" s="10"/>
      <c r="F8" s="244" t="s">
        <v>211</v>
      </c>
      <c r="G8" s="262">
        <v>98800</v>
      </c>
      <c r="H8" s="12"/>
      <c r="I8" s="244"/>
      <c r="J8" s="244"/>
      <c r="K8" s="9"/>
      <c r="L8" s="10"/>
      <c r="M8" s="244"/>
      <c r="N8" s="11"/>
      <c r="O8" s="77"/>
      <c r="P8" s="244"/>
      <c r="Q8" s="9"/>
      <c r="R8" s="10"/>
      <c r="S8" s="244"/>
      <c r="T8" s="11"/>
      <c r="U8" s="12"/>
      <c r="V8" s="244"/>
      <c r="W8" s="244"/>
      <c r="X8" s="9"/>
      <c r="Y8" s="10"/>
      <c r="Z8" s="244"/>
      <c r="AA8" s="11"/>
      <c r="AB8" s="10"/>
    </row>
    <row r="9" spans="2:41" ht="12.75" customHeight="1">
      <c r="B9" s="244"/>
      <c r="C9" s="244"/>
      <c r="D9" s="9" t="s">
        <v>419</v>
      </c>
      <c r="E9" s="10"/>
      <c r="F9" s="244" t="s">
        <v>421</v>
      </c>
      <c r="G9" s="262">
        <v>6700</v>
      </c>
      <c r="H9" s="12"/>
      <c r="I9" s="242"/>
      <c r="K9" s="9"/>
      <c r="L9" s="10"/>
      <c r="M9" s="244"/>
      <c r="N9" s="11"/>
      <c r="O9" s="77" t="s">
        <v>338</v>
      </c>
      <c r="P9" s="244"/>
      <c r="Q9" s="9" t="s">
        <v>390</v>
      </c>
      <c r="R9" s="10"/>
      <c r="S9" s="244" t="s">
        <v>376</v>
      </c>
      <c r="T9" s="262">
        <v>222700</v>
      </c>
      <c r="U9" s="12"/>
      <c r="V9" s="244"/>
      <c r="W9" s="244"/>
      <c r="X9" s="9"/>
      <c r="Y9" s="10"/>
      <c r="Z9" s="244"/>
      <c r="AA9" s="11"/>
    </row>
    <row r="10" spans="2:41" ht="12.75" customHeight="1">
      <c r="B10" s="244"/>
      <c r="C10" s="244"/>
      <c r="D10" s="9" t="s">
        <v>420</v>
      </c>
      <c r="E10" s="10"/>
      <c r="F10" s="244" t="s">
        <v>422</v>
      </c>
      <c r="G10" s="262">
        <v>10930</v>
      </c>
      <c r="H10" s="12"/>
      <c r="I10" s="244"/>
      <c r="J10" s="244"/>
      <c r="K10" s="9"/>
      <c r="L10" s="10"/>
      <c r="M10" s="244"/>
      <c r="N10" s="11"/>
      <c r="O10" s="77"/>
      <c r="P10" s="244"/>
      <c r="Q10" s="9"/>
      <c r="R10" s="10"/>
      <c r="S10" s="244"/>
      <c r="T10" s="11"/>
      <c r="U10" s="12"/>
      <c r="V10" s="244"/>
      <c r="W10" s="244"/>
      <c r="X10" s="9"/>
      <c r="Y10" s="10"/>
      <c r="Z10" s="244"/>
      <c r="AA10" s="11"/>
    </row>
    <row r="11" spans="2:41" ht="12.75" customHeight="1">
      <c r="B11" s="244"/>
      <c r="C11" s="244"/>
      <c r="D11" s="9"/>
      <c r="E11" s="10"/>
      <c r="F11" s="244"/>
      <c r="G11" s="11"/>
      <c r="H11" s="12"/>
      <c r="I11" s="20"/>
      <c r="J11" s="244"/>
      <c r="K11" s="9"/>
      <c r="L11" s="10"/>
      <c r="M11" s="244"/>
      <c r="N11" s="11"/>
      <c r="O11" s="77"/>
      <c r="P11" s="244"/>
      <c r="Q11" s="9"/>
      <c r="R11" s="10"/>
      <c r="S11" s="244"/>
      <c r="T11" s="11"/>
      <c r="U11" s="12"/>
      <c r="V11" s="244"/>
      <c r="W11" s="244"/>
      <c r="X11" s="9"/>
      <c r="Y11" s="10"/>
      <c r="Z11" s="244"/>
      <c r="AA11" s="11"/>
    </row>
    <row r="12" spans="2:41" ht="12.75" customHeight="1">
      <c r="B12" s="244"/>
      <c r="C12" s="244"/>
      <c r="D12" s="9"/>
      <c r="E12" s="10"/>
      <c r="F12" s="244"/>
      <c r="G12" s="11"/>
      <c r="H12" s="12"/>
      <c r="I12" s="244"/>
      <c r="J12" s="244"/>
      <c r="K12" s="9"/>
      <c r="L12" s="10"/>
      <c r="M12" s="244"/>
      <c r="N12" s="168"/>
      <c r="O12" s="244"/>
      <c r="P12" s="10"/>
      <c r="Q12" s="9"/>
      <c r="R12" s="10"/>
      <c r="S12" s="244"/>
      <c r="T12" s="11"/>
      <c r="U12" s="12"/>
      <c r="V12" s="244"/>
      <c r="W12" s="244"/>
      <c r="X12" s="9"/>
      <c r="Y12" s="10"/>
      <c r="Z12" s="244"/>
      <c r="AA12" s="11"/>
    </row>
    <row r="13" spans="2:41" ht="12.75" customHeight="1">
      <c r="B13" s="244" t="s">
        <v>140</v>
      </c>
      <c r="C13" s="244"/>
      <c r="D13" s="9" t="s">
        <v>380</v>
      </c>
      <c r="E13" s="10"/>
      <c r="F13" s="244" t="s">
        <v>124</v>
      </c>
      <c r="G13" s="262">
        <v>219120</v>
      </c>
      <c r="H13" s="12"/>
      <c r="I13" s="244"/>
      <c r="J13" s="244"/>
      <c r="K13" s="9"/>
      <c r="L13" s="10"/>
      <c r="M13" s="244"/>
      <c r="N13" s="11"/>
      <c r="O13" s="77" t="s">
        <v>339</v>
      </c>
      <c r="P13" s="244"/>
      <c r="Q13" s="9" t="s">
        <v>390</v>
      </c>
      <c r="R13" s="10"/>
      <c r="S13" s="244" t="s">
        <v>305</v>
      </c>
      <c r="T13" s="262">
        <v>151900</v>
      </c>
      <c r="U13" s="12"/>
      <c r="V13" s="244"/>
      <c r="W13" s="244"/>
      <c r="X13" s="9"/>
      <c r="Y13" s="10"/>
      <c r="Z13" s="244"/>
      <c r="AA13" s="11"/>
      <c r="AB13" s="10"/>
    </row>
    <row r="14" spans="2:41" ht="12.75" customHeight="1">
      <c r="B14" s="244"/>
      <c r="C14" s="244"/>
      <c r="D14" s="9"/>
      <c r="E14" s="10"/>
      <c r="F14" s="244"/>
      <c r="G14" s="11"/>
      <c r="H14" s="12"/>
      <c r="I14" s="244"/>
      <c r="J14" s="244"/>
      <c r="K14" s="9"/>
      <c r="L14" s="10"/>
      <c r="M14" s="244"/>
      <c r="N14" s="11"/>
      <c r="O14" s="77"/>
      <c r="P14" s="244"/>
      <c r="Q14" s="9"/>
      <c r="R14" s="10"/>
      <c r="S14" s="244"/>
      <c r="T14" s="11"/>
      <c r="U14" s="12"/>
      <c r="V14" s="244"/>
      <c r="W14" s="244"/>
      <c r="X14" s="9"/>
      <c r="Y14" s="10"/>
      <c r="Z14" s="244"/>
      <c r="AA14" s="11"/>
      <c r="AB14" s="10"/>
    </row>
    <row r="15" spans="2:41" ht="12.75" customHeight="1">
      <c r="B15" s="244" t="s">
        <v>141</v>
      </c>
      <c r="C15" s="244"/>
      <c r="D15" s="9" t="s">
        <v>382</v>
      </c>
      <c r="E15" s="10"/>
      <c r="F15" s="244" t="s">
        <v>123</v>
      </c>
      <c r="G15" s="262">
        <v>67130</v>
      </c>
      <c r="H15" s="12"/>
      <c r="I15" s="169"/>
      <c r="K15" s="9"/>
      <c r="L15" s="242"/>
      <c r="M15" s="242"/>
      <c r="N15" s="11"/>
      <c r="O15" s="77" t="s">
        <v>142</v>
      </c>
      <c r="P15" s="244"/>
      <c r="Q15" s="9"/>
      <c r="R15" s="10"/>
      <c r="S15" s="244"/>
      <c r="T15" s="11">
        <f>SUM(T16:T20)</f>
        <v>176212</v>
      </c>
      <c r="U15" s="12"/>
      <c r="V15" s="244"/>
      <c r="W15" s="244"/>
      <c r="X15" s="9"/>
      <c r="Y15" s="10"/>
      <c r="Z15" s="244"/>
      <c r="AA15" s="11"/>
      <c r="AB15" s="10"/>
    </row>
    <row r="16" spans="2:41" ht="12.75" customHeight="1">
      <c r="B16" s="244"/>
      <c r="C16" s="244"/>
      <c r="D16" s="9"/>
      <c r="E16" s="10"/>
      <c r="F16" s="244"/>
      <c r="G16" s="11"/>
      <c r="H16" s="12"/>
      <c r="I16" s="244"/>
      <c r="J16" s="244"/>
      <c r="K16" s="9"/>
      <c r="L16" s="10"/>
      <c r="M16" s="244"/>
      <c r="N16" s="11"/>
      <c r="O16" s="77"/>
      <c r="P16" s="244"/>
      <c r="Q16" s="9" t="s">
        <v>441</v>
      </c>
      <c r="R16" s="10"/>
      <c r="S16" s="244" t="s">
        <v>442</v>
      </c>
      <c r="T16" s="262">
        <v>1500</v>
      </c>
      <c r="U16" s="12"/>
      <c r="V16" s="244"/>
      <c r="W16" s="244"/>
      <c r="X16" s="9"/>
      <c r="Y16" s="10"/>
      <c r="Z16" s="244"/>
      <c r="AA16" s="11"/>
      <c r="AB16" s="10"/>
    </row>
    <row r="17" spans="2:28" ht="12.75" customHeight="1">
      <c r="B17" s="244" t="s">
        <v>199</v>
      </c>
      <c r="C17" s="244"/>
      <c r="D17" s="9"/>
      <c r="E17" s="10"/>
      <c r="F17" s="244"/>
      <c r="G17" s="11">
        <f>SUM(G18:G20)</f>
        <v>600</v>
      </c>
      <c r="H17" s="12"/>
      <c r="I17" s="244"/>
      <c r="J17" s="244"/>
      <c r="K17" s="9"/>
      <c r="L17" s="10"/>
      <c r="M17" s="244"/>
      <c r="N17" s="11"/>
      <c r="O17" s="77"/>
      <c r="P17" s="244"/>
      <c r="Q17" s="9" t="s">
        <v>423</v>
      </c>
      <c r="R17" s="10"/>
      <c r="S17" s="244" t="s">
        <v>443</v>
      </c>
      <c r="T17" s="262">
        <v>1500</v>
      </c>
      <c r="U17" s="147"/>
      <c r="V17" s="244"/>
      <c r="W17" s="244"/>
      <c r="X17" s="9"/>
      <c r="Y17" s="10"/>
      <c r="Z17" s="244"/>
      <c r="AA17" s="11"/>
      <c r="AB17" s="10"/>
    </row>
    <row r="18" spans="2:28" ht="12.75" customHeight="1">
      <c r="B18" s="244"/>
      <c r="C18" s="244"/>
      <c r="D18" s="9" t="s">
        <v>423</v>
      </c>
      <c r="E18" s="10"/>
      <c r="F18" s="22" t="s">
        <v>425</v>
      </c>
      <c r="G18" s="262">
        <v>256</v>
      </c>
      <c r="H18" s="12"/>
      <c r="I18" s="242"/>
      <c r="K18" s="9"/>
      <c r="L18" s="242"/>
      <c r="M18" s="242"/>
      <c r="N18" s="11"/>
      <c r="O18" s="77"/>
      <c r="P18" s="10"/>
      <c r="Q18" s="9" t="s">
        <v>440</v>
      </c>
      <c r="R18" s="10"/>
      <c r="S18" s="244" t="s">
        <v>310</v>
      </c>
      <c r="T18" s="262">
        <v>42750</v>
      </c>
      <c r="U18" s="147"/>
      <c r="V18" s="244"/>
      <c r="W18" s="244"/>
      <c r="X18" s="9"/>
      <c r="Y18" s="10"/>
      <c r="Z18" s="244"/>
      <c r="AA18" s="11"/>
      <c r="AB18" s="10"/>
    </row>
    <row r="19" spans="2:28" ht="12.75" customHeight="1">
      <c r="B19" s="244"/>
      <c r="C19" s="244"/>
      <c r="D19" s="9" t="s">
        <v>455</v>
      </c>
      <c r="E19" s="10"/>
      <c r="F19" s="244" t="s">
        <v>426</v>
      </c>
      <c r="G19" s="262">
        <v>176</v>
      </c>
      <c r="H19" s="12"/>
      <c r="I19" s="169"/>
      <c r="K19" s="9"/>
      <c r="L19" s="242"/>
      <c r="M19" s="242"/>
      <c r="N19" s="11"/>
      <c r="O19" s="147"/>
      <c r="P19" s="10"/>
      <c r="Q19" s="9" t="s">
        <v>388</v>
      </c>
      <c r="R19" s="10"/>
      <c r="S19" s="244" t="s">
        <v>311</v>
      </c>
      <c r="T19" s="262">
        <v>33649</v>
      </c>
      <c r="U19" s="147"/>
      <c r="V19" s="244"/>
      <c r="W19" s="244"/>
      <c r="X19" s="9"/>
      <c r="Y19" s="10"/>
      <c r="Z19" s="244"/>
      <c r="AA19" s="11"/>
      <c r="AB19" s="10"/>
    </row>
    <row r="20" spans="2:28" ht="12.75" customHeight="1">
      <c r="B20" s="244"/>
      <c r="C20" s="244"/>
      <c r="D20" s="9" t="s">
        <v>424</v>
      </c>
      <c r="E20" s="10"/>
      <c r="F20" s="244" t="s">
        <v>427</v>
      </c>
      <c r="G20" s="262">
        <v>168</v>
      </c>
      <c r="H20" s="12"/>
      <c r="I20" s="244"/>
      <c r="J20" s="244"/>
      <c r="K20" s="9"/>
      <c r="L20" s="10"/>
      <c r="M20" s="244"/>
      <c r="N20" s="11"/>
      <c r="O20" s="77"/>
      <c r="Q20" s="9" t="s">
        <v>377</v>
      </c>
      <c r="R20" s="10"/>
      <c r="S20" s="244" t="s">
        <v>378</v>
      </c>
      <c r="T20" s="262">
        <v>96813</v>
      </c>
      <c r="U20" s="147"/>
      <c r="V20" s="244"/>
      <c r="W20" s="244"/>
      <c r="X20" s="9"/>
      <c r="Y20" s="10"/>
      <c r="Z20" s="244"/>
      <c r="AA20" s="11"/>
      <c r="AB20" s="10"/>
    </row>
    <row r="21" spans="2:28" ht="12.75" customHeight="1">
      <c r="B21" s="244"/>
      <c r="C21" s="244"/>
      <c r="D21" s="9"/>
      <c r="E21" s="10"/>
      <c r="F21" s="244"/>
      <c r="G21" s="11"/>
      <c r="H21" s="12"/>
      <c r="I21" s="244"/>
      <c r="J21" s="245"/>
      <c r="K21" s="244"/>
      <c r="L21" s="10"/>
      <c r="M21" s="244"/>
      <c r="N21" s="11"/>
      <c r="O21" s="77"/>
      <c r="P21" s="244"/>
      <c r="Q21" s="9"/>
      <c r="R21" s="10"/>
      <c r="S21" s="244"/>
      <c r="T21" s="11"/>
      <c r="U21" s="147"/>
      <c r="V21" s="244"/>
      <c r="W21" s="244"/>
      <c r="X21" s="9"/>
      <c r="Y21" s="10"/>
      <c r="Z21" s="244"/>
      <c r="AA21" s="11"/>
      <c r="AB21" s="10"/>
    </row>
    <row r="22" spans="2:28" ht="12.75" customHeight="1">
      <c r="B22" s="244"/>
      <c r="C22" s="244"/>
      <c r="D22" s="9"/>
      <c r="E22" s="10"/>
      <c r="F22" s="22"/>
      <c r="G22" s="11"/>
      <c r="H22" s="12"/>
      <c r="I22" s="244"/>
      <c r="J22" s="245"/>
      <c r="K22" s="244"/>
      <c r="L22" s="10"/>
      <c r="M22" s="244"/>
      <c r="N22" s="11"/>
      <c r="O22" s="77" t="s">
        <v>212</v>
      </c>
      <c r="Q22" s="9"/>
      <c r="R22" s="10"/>
      <c r="S22" s="244"/>
      <c r="T22" s="11">
        <f>SUM(T23:T29)</f>
        <v>85417</v>
      </c>
      <c r="U22" s="147"/>
      <c r="V22" s="244"/>
      <c r="W22" s="244"/>
      <c r="X22" s="9"/>
      <c r="Y22" s="10"/>
      <c r="Z22" s="244"/>
      <c r="AA22" s="11"/>
      <c r="AB22" s="10"/>
    </row>
    <row r="23" spans="2:28" ht="12.75" customHeight="1">
      <c r="B23" s="244"/>
      <c r="C23" s="244"/>
      <c r="D23" s="9"/>
      <c r="E23" s="10"/>
      <c r="F23" s="244"/>
      <c r="G23" s="195"/>
      <c r="H23" s="12"/>
      <c r="I23" s="130"/>
      <c r="J23" s="245"/>
      <c r="K23" s="244"/>
      <c r="L23" s="10"/>
      <c r="M23" s="244"/>
      <c r="N23" s="11"/>
      <c r="O23" s="77"/>
      <c r="P23" s="244"/>
      <c r="Q23" s="9" t="s">
        <v>391</v>
      </c>
      <c r="R23" s="10"/>
      <c r="S23" s="244" t="s">
        <v>392</v>
      </c>
      <c r="T23" s="262">
        <v>19506</v>
      </c>
      <c r="U23" s="147"/>
      <c r="V23" s="244"/>
      <c r="W23" s="244"/>
      <c r="X23" s="9"/>
      <c r="Y23" s="10"/>
      <c r="Z23" s="244"/>
      <c r="AA23" s="11"/>
      <c r="AB23" s="10"/>
    </row>
    <row r="24" spans="2:28" ht="12.75" customHeight="1">
      <c r="B24" s="244" t="s">
        <v>210</v>
      </c>
      <c r="C24" s="244"/>
      <c r="D24" s="9"/>
      <c r="E24" s="10"/>
      <c r="F24" s="244"/>
      <c r="G24" s="11">
        <f>SUM(G25:G30)</f>
        <v>61315</v>
      </c>
      <c r="H24" s="147"/>
      <c r="I24" s="22"/>
      <c r="J24" s="245"/>
      <c r="K24" s="9"/>
      <c r="L24" s="10"/>
      <c r="M24" s="244"/>
      <c r="N24" s="11"/>
      <c r="O24" s="77"/>
      <c r="P24" s="244"/>
      <c r="Q24" s="9" t="s">
        <v>383</v>
      </c>
      <c r="R24" s="10"/>
      <c r="S24" s="244" t="s">
        <v>312</v>
      </c>
      <c r="T24" s="262">
        <v>6885</v>
      </c>
      <c r="U24" s="147"/>
      <c r="V24" s="244"/>
      <c r="W24" s="244"/>
      <c r="X24" s="9"/>
      <c r="Y24" s="10"/>
      <c r="Z24" s="244"/>
      <c r="AA24" s="11"/>
      <c r="AB24" s="10"/>
    </row>
    <row r="25" spans="2:28" ht="12.75" customHeight="1">
      <c r="B25" s="244"/>
      <c r="C25" s="244"/>
      <c r="D25" s="9" t="s">
        <v>384</v>
      </c>
      <c r="E25" s="10"/>
      <c r="F25" s="244" t="s">
        <v>336</v>
      </c>
      <c r="G25" s="262">
        <v>20295</v>
      </c>
      <c r="H25" s="12"/>
      <c r="I25" s="20"/>
      <c r="J25" s="244"/>
      <c r="K25" s="9"/>
      <c r="L25" s="10"/>
      <c r="M25" s="244"/>
      <c r="N25" s="11"/>
      <c r="O25" s="77"/>
      <c r="P25" s="10"/>
      <c r="Q25" s="9" t="s">
        <v>381</v>
      </c>
      <c r="R25" s="10"/>
      <c r="S25" s="244" t="s">
        <v>306</v>
      </c>
      <c r="T25" s="262">
        <v>28261</v>
      </c>
      <c r="U25" s="147"/>
      <c r="V25" s="244"/>
      <c r="W25" s="244"/>
      <c r="X25" s="9"/>
      <c r="Y25" s="10"/>
      <c r="Z25" s="244"/>
      <c r="AA25" s="11"/>
      <c r="AB25" s="10"/>
    </row>
    <row r="26" spans="2:28" ht="12.75" customHeight="1">
      <c r="B26" s="242"/>
      <c r="D26" s="9" t="s">
        <v>383</v>
      </c>
      <c r="E26" s="10"/>
      <c r="F26" s="244" t="s">
        <v>312</v>
      </c>
      <c r="G26" s="262">
        <v>15805</v>
      </c>
      <c r="H26" s="12"/>
      <c r="K26" s="21"/>
      <c r="O26" s="77"/>
      <c r="P26" s="10"/>
      <c r="Q26" s="9" t="s">
        <v>381</v>
      </c>
      <c r="R26" s="10"/>
      <c r="S26" s="244" t="s">
        <v>316</v>
      </c>
      <c r="T26" s="262">
        <v>3259</v>
      </c>
      <c r="U26" s="12"/>
      <c r="V26" s="244"/>
      <c r="W26" s="244"/>
      <c r="X26" s="9"/>
      <c r="Y26" s="10"/>
      <c r="Z26" s="244"/>
      <c r="AA26" s="11"/>
      <c r="AB26" s="10"/>
    </row>
    <row r="27" spans="2:28" ht="12.75" customHeight="1">
      <c r="D27" s="9" t="s">
        <v>372</v>
      </c>
      <c r="E27" s="10"/>
      <c r="F27" s="244" t="s">
        <v>386</v>
      </c>
      <c r="G27" s="262">
        <v>3365</v>
      </c>
      <c r="H27" s="12"/>
      <c r="K27" s="21"/>
      <c r="O27" s="77"/>
      <c r="P27" s="244"/>
      <c r="Q27" s="9" t="s">
        <v>374</v>
      </c>
      <c r="R27" s="10"/>
      <c r="S27" s="244" t="s">
        <v>313</v>
      </c>
      <c r="T27" s="262">
        <v>4162</v>
      </c>
      <c r="U27" s="12"/>
      <c r="V27" s="244"/>
      <c r="W27" s="244"/>
      <c r="X27" s="9"/>
      <c r="Y27" s="10"/>
      <c r="Z27" s="244"/>
      <c r="AA27" s="11"/>
    </row>
    <row r="28" spans="2:28" ht="12.75" customHeight="1">
      <c r="B28" s="242"/>
      <c r="D28" s="9" t="s">
        <v>372</v>
      </c>
      <c r="E28" s="10"/>
      <c r="F28" s="244" t="s">
        <v>373</v>
      </c>
      <c r="G28" s="262">
        <v>21050</v>
      </c>
      <c r="H28" s="12"/>
      <c r="K28" s="21"/>
      <c r="N28" s="170"/>
      <c r="O28" s="77"/>
      <c r="P28" s="244"/>
      <c r="Q28" s="9" t="s">
        <v>379</v>
      </c>
      <c r="R28" s="10"/>
      <c r="S28" s="244" t="s">
        <v>307</v>
      </c>
      <c r="T28" s="262">
        <v>6107</v>
      </c>
      <c r="U28" s="12"/>
      <c r="V28" s="244"/>
      <c r="W28" s="244"/>
      <c r="X28" s="9"/>
      <c r="Y28" s="10"/>
      <c r="Z28" s="244"/>
      <c r="AA28" s="11"/>
    </row>
    <row r="29" spans="2:28" ht="12.75" customHeight="1">
      <c r="B29" s="244"/>
      <c r="C29" s="244"/>
      <c r="D29" s="9" t="s">
        <v>379</v>
      </c>
      <c r="E29" s="10"/>
      <c r="F29" s="244" t="s">
        <v>387</v>
      </c>
      <c r="G29" s="262">
        <v>250</v>
      </c>
      <c r="H29" s="12"/>
      <c r="K29" s="21"/>
      <c r="O29" s="77"/>
      <c r="Q29" s="9" t="s">
        <v>388</v>
      </c>
      <c r="R29" s="10"/>
      <c r="S29" s="244" t="s">
        <v>308</v>
      </c>
      <c r="T29" s="262">
        <v>17237</v>
      </c>
      <c r="U29" s="12"/>
      <c r="V29" s="244"/>
      <c r="W29" s="244"/>
      <c r="X29" s="9"/>
      <c r="Y29" s="10"/>
      <c r="Z29" s="244"/>
      <c r="AA29" s="11"/>
    </row>
    <row r="30" spans="2:28" ht="12.75" customHeight="1">
      <c r="B30" s="242"/>
      <c r="D30" s="9" t="s">
        <v>385</v>
      </c>
      <c r="E30" s="10"/>
      <c r="F30" s="244" t="s">
        <v>310</v>
      </c>
      <c r="G30" s="262">
        <v>550</v>
      </c>
      <c r="H30" s="12"/>
      <c r="K30" s="21"/>
      <c r="N30" s="170"/>
      <c r="O30" s="77"/>
      <c r="P30" s="10"/>
      <c r="Q30" s="9"/>
      <c r="R30" s="10"/>
      <c r="S30" s="244"/>
      <c r="T30" s="11"/>
      <c r="U30" s="12"/>
      <c r="V30" s="244"/>
      <c r="W30" s="244"/>
      <c r="X30" s="9"/>
      <c r="Y30" s="10"/>
      <c r="Z30" s="244"/>
      <c r="AA30" s="11"/>
    </row>
    <row r="31" spans="2:28" ht="12.75" customHeight="1">
      <c r="B31" s="244"/>
      <c r="C31" s="244"/>
      <c r="D31" s="9"/>
      <c r="E31" s="10"/>
      <c r="F31" s="244"/>
      <c r="G31" s="11"/>
      <c r="H31" s="12"/>
      <c r="K31" s="21"/>
      <c r="O31" s="77" t="s">
        <v>122</v>
      </c>
      <c r="P31" s="244"/>
      <c r="Q31" s="9" t="s">
        <v>391</v>
      </c>
      <c r="R31" s="10"/>
      <c r="S31" s="244" t="s">
        <v>231</v>
      </c>
      <c r="T31" s="262">
        <v>2475</v>
      </c>
      <c r="U31" s="12"/>
      <c r="V31" s="244"/>
      <c r="W31" s="244"/>
      <c r="X31" s="9"/>
      <c r="Y31" s="10"/>
      <c r="Z31" s="244"/>
      <c r="AA31" s="11"/>
    </row>
    <row r="32" spans="2:28" ht="12.75" customHeight="1">
      <c r="B32" s="244" t="s">
        <v>204</v>
      </c>
      <c r="C32" s="244"/>
      <c r="D32" s="9"/>
      <c r="E32" s="10"/>
      <c r="F32" s="244"/>
      <c r="G32" s="11">
        <f>SUM(G33:G41)</f>
        <v>44490</v>
      </c>
      <c r="H32" s="12"/>
      <c r="K32" s="21"/>
      <c r="O32" s="77"/>
      <c r="P32" s="244"/>
      <c r="Q32" s="9"/>
      <c r="R32" s="10"/>
      <c r="S32" s="244"/>
      <c r="T32" s="11"/>
      <c r="U32" s="12"/>
      <c r="V32" s="244"/>
      <c r="W32" s="244"/>
      <c r="X32" s="9"/>
      <c r="Y32" s="10"/>
      <c r="Z32" s="244"/>
      <c r="AA32" s="11"/>
    </row>
    <row r="33" spans="2:27" ht="12.75" customHeight="1">
      <c r="B33" s="244"/>
      <c r="C33" s="244"/>
      <c r="D33" s="9" t="s">
        <v>428</v>
      </c>
      <c r="E33" s="10"/>
      <c r="F33" s="244" t="s">
        <v>432</v>
      </c>
      <c r="G33" s="262">
        <v>1960</v>
      </c>
      <c r="H33" s="12"/>
      <c r="K33" s="21"/>
      <c r="O33" s="77" t="s">
        <v>140</v>
      </c>
      <c r="Q33" s="9" t="s">
        <v>380</v>
      </c>
      <c r="R33" s="10"/>
      <c r="S33" s="244" t="s">
        <v>124</v>
      </c>
      <c r="T33" s="262">
        <v>28230</v>
      </c>
      <c r="U33" s="12"/>
      <c r="V33" s="20"/>
      <c r="W33" s="244"/>
      <c r="X33" s="9"/>
      <c r="Y33" s="10"/>
      <c r="Z33" s="244"/>
      <c r="AA33" s="11"/>
    </row>
    <row r="34" spans="2:27" ht="12.75" customHeight="1">
      <c r="B34" s="242"/>
      <c r="D34" s="9" t="s">
        <v>429</v>
      </c>
      <c r="E34" s="10"/>
      <c r="F34" s="244" t="s">
        <v>433</v>
      </c>
      <c r="G34" s="262">
        <v>9250</v>
      </c>
      <c r="H34" s="12"/>
      <c r="I34" s="22"/>
      <c r="J34" s="245"/>
      <c r="K34" s="244"/>
      <c r="L34" s="10"/>
      <c r="M34" s="244"/>
      <c r="N34" s="11"/>
      <c r="O34" s="77"/>
      <c r="Q34" s="9"/>
      <c r="R34" s="10"/>
      <c r="S34" s="244"/>
      <c r="T34" s="11"/>
      <c r="U34" s="12"/>
      <c r="V34" s="20"/>
      <c r="W34" s="244"/>
      <c r="X34" s="9"/>
      <c r="Y34" s="10"/>
      <c r="Z34" s="244"/>
      <c r="AA34" s="11"/>
    </row>
    <row r="35" spans="2:27" ht="12.75" customHeight="1">
      <c r="B35" s="244"/>
      <c r="C35" s="244"/>
      <c r="D35" s="9" t="s">
        <v>429</v>
      </c>
      <c r="E35" s="10"/>
      <c r="F35" s="244" t="s">
        <v>434</v>
      </c>
      <c r="G35" s="262">
        <v>1400</v>
      </c>
      <c r="H35" s="12"/>
      <c r="I35" s="171"/>
      <c r="J35" s="245"/>
      <c r="K35" s="244"/>
      <c r="L35" s="10"/>
      <c r="M35" s="244"/>
      <c r="N35" s="11"/>
      <c r="O35" s="77" t="s">
        <v>141</v>
      </c>
      <c r="Q35" s="9" t="s">
        <v>381</v>
      </c>
      <c r="R35" s="10"/>
      <c r="S35" s="244" t="s">
        <v>393</v>
      </c>
      <c r="T35" s="262">
        <v>35000</v>
      </c>
      <c r="U35" s="12"/>
      <c r="V35" s="244"/>
      <c r="W35" s="244"/>
      <c r="X35" s="9"/>
      <c r="Y35" s="10"/>
      <c r="Z35" s="244"/>
      <c r="AA35" s="11"/>
    </row>
    <row r="36" spans="2:27" ht="12.75" customHeight="1">
      <c r="B36" s="20"/>
      <c r="C36" s="244"/>
      <c r="D36" s="9" t="s">
        <v>430</v>
      </c>
      <c r="E36" s="10"/>
      <c r="F36" s="244" t="s">
        <v>435</v>
      </c>
      <c r="G36" s="262">
        <v>660</v>
      </c>
      <c r="H36" s="12"/>
      <c r="I36" s="244"/>
      <c r="J36" s="245"/>
      <c r="K36" s="244"/>
      <c r="L36" s="10"/>
      <c r="M36" s="244"/>
      <c r="N36" s="11"/>
      <c r="O36" s="77"/>
      <c r="P36" s="244"/>
      <c r="Q36" s="9"/>
      <c r="R36" s="10"/>
      <c r="S36" s="244"/>
      <c r="T36" s="11"/>
      <c r="U36" s="12"/>
      <c r="V36" s="244"/>
      <c r="W36" s="244"/>
      <c r="X36" s="21"/>
      <c r="AA36" s="11"/>
    </row>
    <row r="37" spans="2:27" ht="12.75" customHeight="1">
      <c r="B37" s="244"/>
      <c r="C37" s="244"/>
      <c r="D37" s="9" t="s">
        <v>430</v>
      </c>
      <c r="E37" s="10"/>
      <c r="F37" s="244" t="s">
        <v>436</v>
      </c>
      <c r="G37" s="262">
        <v>1980</v>
      </c>
      <c r="H37" s="12"/>
      <c r="I37" s="244"/>
      <c r="J37" s="245"/>
      <c r="K37" s="244"/>
      <c r="L37" s="10"/>
      <c r="M37" s="244"/>
      <c r="N37" s="11"/>
      <c r="O37" s="77" t="s">
        <v>315</v>
      </c>
      <c r="P37" s="244"/>
      <c r="Q37" s="9"/>
      <c r="R37" s="10"/>
      <c r="S37" s="244"/>
      <c r="T37" s="11">
        <f>SUM(T38:T39)</f>
        <v>960</v>
      </c>
      <c r="U37" s="12"/>
      <c r="V37" s="244"/>
      <c r="W37" s="244"/>
      <c r="X37" s="9"/>
      <c r="Y37" s="10"/>
      <c r="Z37" s="244"/>
      <c r="AA37" s="11"/>
    </row>
    <row r="38" spans="2:27" ht="12.75" customHeight="1">
      <c r="B38" s="242"/>
      <c r="D38" s="9" t="s">
        <v>431</v>
      </c>
      <c r="E38" s="10"/>
      <c r="F38" s="244" t="s">
        <v>437</v>
      </c>
      <c r="G38" s="262">
        <v>1800</v>
      </c>
      <c r="H38" s="12"/>
      <c r="I38" s="244"/>
      <c r="J38" s="245"/>
      <c r="K38" s="244"/>
      <c r="L38" s="10"/>
      <c r="M38" s="244"/>
      <c r="N38" s="11"/>
      <c r="O38" s="77"/>
      <c r="Q38" s="9" t="s">
        <v>379</v>
      </c>
      <c r="R38" s="10"/>
      <c r="S38" s="244" t="s">
        <v>309</v>
      </c>
      <c r="T38" s="262">
        <v>360</v>
      </c>
      <c r="U38" s="12"/>
      <c r="V38" s="244"/>
      <c r="W38" s="244"/>
      <c r="X38" s="9"/>
      <c r="Z38" s="244"/>
      <c r="AA38" s="11"/>
    </row>
    <row r="39" spans="2:27" ht="12.75" customHeight="1">
      <c r="B39" s="244"/>
      <c r="C39" s="244"/>
      <c r="D39" s="9" t="s">
        <v>431</v>
      </c>
      <c r="E39" s="10"/>
      <c r="F39" s="244" t="s">
        <v>438</v>
      </c>
      <c r="G39" s="262">
        <v>14600</v>
      </c>
      <c r="H39" s="12"/>
      <c r="I39" s="20"/>
      <c r="J39" s="244"/>
      <c r="K39" s="9"/>
      <c r="L39" s="10"/>
      <c r="M39" s="244"/>
      <c r="N39" s="11"/>
      <c r="O39" s="77"/>
      <c r="P39" s="244"/>
      <c r="Q39" s="9" t="s">
        <v>444</v>
      </c>
      <c r="R39" s="10"/>
      <c r="S39" s="244" t="s">
        <v>445</v>
      </c>
      <c r="T39" s="262">
        <v>600</v>
      </c>
      <c r="U39" s="12"/>
      <c r="V39" s="244"/>
      <c r="W39" s="244"/>
      <c r="X39" s="9"/>
      <c r="Y39" s="10"/>
      <c r="Z39" s="244"/>
      <c r="AA39" s="11"/>
    </row>
    <row r="40" spans="2:27" ht="12.75" customHeight="1">
      <c r="B40" s="244"/>
      <c r="C40" s="244"/>
      <c r="D40" s="9" t="s">
        <v>431</v>
      </c>
      <c r="E40" s="10"/>
      <c r="F40" s="244" t="s">
        <v>439</v>
      </c>
      <c r="G40" s="262">
        <v>5860</v>
      </c>
      <c r="H40" s="12"/>
      <c r="I40" s="20"/>
      <c r="J40" s="244"/>
      <c r="K40" s="9"/>
      <c r="L40" s="10"/>
      <c r="M40" s="244"/>
      <c r="N40" s="11"/>
      <c r="O40" s="77"/>
      <c r="Q40" s="9"/>
      <c r="R40" s="10"/>
      <c r="S40" s="244"/>
      <c r="T40" s="11"/>
      <c r="U40" s="12"/>
      <c r="V40" s="244"/>
      <c r="W40" s="244"/>
      <c r="X40" s="9"/>
      <c r="Y40" s="10"/>
      <c r="Z40" s="244"/>
      <c r="AA40" s="11"/>
    </row>
    <row r="41" spans="2:27" ht="12.75" customHeight="1">
      <c r="B41" s="20"/>
      <c r="C41" s="244"/>
      <c r="D41" s="9" t="s">
        <v>424</v>
      </c>
      <c r="E41" s="10"/>
      <c r="F41" s="244" t="s">
        <v>427</v>
      </c>
      <c r="G41" s="262">
        <v>6980</v>
      </c>
      <c r="H41" s="12"/>
      <c r="I41" s="244"/>
      <c r="J41" s="245"/>
      <c r="K41" s="244"/>
      <c r="L41" s="10"/>
      <c r="M41" s="244"/>
      <c r="N41" s="11"/>
      <c r="O41" s="77" t="s">
        <v>210</v>
      </c>
      <c r="P41" s="10"/>
      <c r="Q41" s="9"/>
      <c r="R41" s="10"/>
      <c r="S41" s="244"/>
      <c r="T41" s="11">
        <f>SUM(T42:T47)</f>
        <v>19296</v>
      </c>
      <c r="U41" s="12"/>
      <c r="V41" s="244"/>
      <c r="W41" s="244"/>
      <c r="X41" s="9"/>
      <c r="Y41" s="10"/>
      <c r="Z41" s="244"/>
      <c r="AA41" s="11"/>
    </row>
    <row r="42" spans="2:27" ht="12.75" customHeight="1">
      <c r="B42" s="244"/>
      <c r="C42" s="244"/>
      <c r="D42" s="9"/>
      <c r="E42" s="10"/>
      <c r="F42" s="244"/>
      <c r="G42" s="11"/>
      <c r="H42" s="12"/>
      <c r="I42" s="244"/>
      <c r="J42" s="245"/>
      <c r="K42" s="244"/>
      <c r="L42" s="10"/>
      <c r="M42" s="244"/>
      <c r="N42" s="11"/>
      <c r="O42" s="77"/>
      <c r="P42" s="244"/>
      <c r="Q42" s="9" t="s">
        <v>391</v>
      </c>
      <c r="R42" s="10"/>
      <c r="S42" s="244" t="s">
        <v>392</v>
      </c>
      <c r="T42" s="262">
        <v>10854</v>
      </c>
      <c r="U42" s="12"/>
      <c r="V42" s="20"/>
      <c r="W42" s="244"/>
      <c r="X42" s="9"/>
      <c r="Y42" s="10"/>
      <c r="Z42" s="22"/>
      <c r="AA42" s="11"/>
    </row>
    <row r="43" spans="2:27" ht="12.75" customHeight="1">
      <c r="B43" s="244" t="s">
        <v>337</v>
      </c>
      <c r="C43" s="244"/>
      <c r="D43" s="9" t="s">
        <v>389</v>
      </c>
      <c r="E43" s="10"/>
      <c r="F43" s="244" t="s">
        <v>317</v>
      </c>
      <c r="G43" s="262">
        <v>1850</v>
      </c>
      <c r="H43" s="12"/>
      <c r="I43" s="130"/>
      <c r="J43" s="245"/>
      <c r="K43" s="244"/>
      <c r="L43" s="10"/>
      <c r="M43" s="244"/>
      <c r="N43" s="11"/>
      <c r="O43" s="77"/>
      <c r="P43" s="244"/>
      <c r="Q43" s="9" t="s">
        <v>383</v>
      </c>
      <c r="R43" s="10"/>
      <c r="S43" s="244" t="s">
        <v>312</v>
      </c>
      <c r="T43" s="262">
        <v>594</v>
      </c>
      <c r="U43" s="12"/>
      <c r="V43" s="171"/>
      <c r="W43" s="244"/>
      <c r="X43" s="9"/>
      <c r="Y43" s="10"/>
      <c r="Z43" s="244"/>
      <c r="AA43" s="11"/>
    </row>
    <row r="44" spans="2:27" ht="12.75" customHeight="1">
      <c r="B44" s="244"/>
      <c r="C44" s="244"/>
      <c r="D44" s="9"/>
      <c r="E44" s="10"/>
      <c r="F44" s="244"/>
      <c r="G44" s="11"/>
      <c r="H44" s="12"/>
      <c r="I44" s="244"/>
      <c r="J44" s="245"/>
      <c r="K44" s="244"/>
      <c r="L44" s="10"/>
      <c r="M44" s="244"/>
      <c r="N44" s="11"/>
      <c r="O44" s="77"/>
      <c r="P44" s="244"/>
      <c r="Q44" s="9" t="s">
        <v>374</v>
      </c>
      <c r="R44" s="10"/>
      <c r="S44" s="244" t="s">
        <v>313</v>
      </c>
      <c r="T44" s="262">
        <v>2560</v>
      </c>
      <c r="U44" s="12"/>
      <c r="V44" s="244"/>
      <c r="W44" s="244"/>
      <c r="X44" s="9"/>
      <c r="Y44" s="10"/>
      <c r="Z44" s="244"/>
      <c r="AA44" s="11"/>
    </row>
    <row r="45" spans="2:27" ht="12.75" customHeight="1">
      <c r="B45" s="244" t="s">
        <v>189</v>
      </c>
      <c r="C45" s="244"/>
      <c r="D45" s="9" t="s">
        <v>390</v>
      </c>
      <c r="E45" s="10"/>
      <c r="F45" s="244" t="s">
        <v>318</v>
      </c>
      <c r="G45" s="262">
        <v>156</v>
      </c>
      <c r="H45" s="12"/>
      <c r="I45" s="244"/>
      <c r="J45" s="245"/>
      <c r="K45" s="244"/>
      <c r="L45" s="10"/>
      <c r="M45" s="244"/>
      <c r="N45" s="11"/>
      <c r="O45" s="77"/>
      <c r="P45" s="244"/>
      <c r="Q45" s="9" t="s">
        <v>375</v>
      </c>
      <c r="R45" s="10"/>
      <c r="S45" s="244" t="s">
        <v>376</v>
      </c>
      <c r="T45" s="262">
        <v>4176</v>
      </c>
      <c r="U45" s="12"/>
      <c r="V45" s="244"/>
      <c r="W45" s="244"/>
      <c r="X45" s="9"/>
      <c r="Y45" s="10"/>
      <c r="Z45" s="244"/>
      <c r="AA45" s="11"/>
    </row>
    <row r="46" spans="2:27" ht="12.75" customHeight="1">
      <c r="B46" s="244"/>
      <c r="C46" s="244"/>
      <c r="D46" s="9"/>
      <c r="E46" s="10"/>
      <c r="F46" s="244"/>
      <c r="G46" s="11"/>
      <c r="H46" s="12"/>
      <c r="I46" s="244"/>
      <c r="J46" s="245"/>
      <c r="K46" s="244"/>
      <c r="L46" s="10"/>
      <c r="M46" s="244"/>
      <c r="N46" s="11"/>
      <c r="O46" s="77"/>
      <c r="P46" s="244"/>
      <c r="Q46" s="9" t="s">
        <v>394</v>
      </c>
      <c r="R46" s="10"/>
      <c r="S46" s="244" t="s">
        <v>314</v>
      </c>
      <c r="T46" s="262">
        <v>516</v>
      </c>
      <c r="U46" s="12"/>
      <c r="V46" s="244"/>
      <c r="W46" s="244"/>
      <c r="X46" s="9"/>
      <c r="Y46" s="10"/>
      <c r="Z46" s="244"/>
      <c r="AA46" s="11"/>
    </row>
    <row r="47" spans="2:27" ht="12.75" customHeight="1">
      <c r="B47" s="244"/>
      <c r="C47" s="244"/>
      <c r="D47" s="9"/>
      <c r="E47" s="10"/>
      <c r="F47" s="244"/>
      <c r="G47" s="11"/>
      <c r="H47" s="12"/>
      <c r="I47" s="244"/>
      <c r="J47" s="245"/>
      <c r="K47" s="244"/>
      <c r="L47" s="10"/>
      <c r="M47" s="244"/>
      <c r="N47" s="11"/>
      <c r="O47" s="77"/>
      <c r="P47" s="244"/>
      <c r="Q47" s="9" t="s">
        <v>388</v>
      </c>
      <c r="R47" s="10"/>
      <c r="S47" s="244" t="s">
        <v>395</v>
      </c>
      <c r="T47" s="262">
        <v>596</v>
      </c>
      <c r="U47" s="12"/>
      <c r="V47" s="244"/>
      <c r="W47" s="244"/>
      <c r="X47" s="9"/>
      <c r="Y47" s="10"/>
      <c r="Z47" s="244"/>
      <c r="AA47" s="11"/>
    </row>
    <row r="48" spans="2:27" ht="12.75" customHeight="1">
      <c r="B48" s="244"/>
      <c r="C48" s="244"/>
      <c r="D48" s="9"/>
      <c r="E48" s="10"/>
      <c r="F48" s="244"/>
      <c r="G48" s="11"/>
      <c r="H48" s="12"/>
      <c r="I48" s="130"/>
      <c r="J48" s="245"/>
      <c r="K48" s="244"/>
      <c r="L48" s="10"/>
      <c r="M48" s="244"/>
      <c r="N48" s="11"/>
      <c r="O48" s="77"/>
      <c r="P48" s="244"/>
      <c r="Q48" s="9"/>
      <c r="R48" s="10"/>
      <c r="S48" s="244"/>
      <c r="T48" s="11"/>
      <c r="U48" s="12"/>
      <c r="V48" s="244"/>
      <c r="W48" s="244"/>
      <c r="X48" s="21"/>
      <c r="AA48" s="11"/>
    </row>
    <row r="49" spans="2:42" ht="12.75" customHeight="1">
      <c r="B49" s="244"/>
      <c r="C49" s="244"/>
      <c r="D49" s="9"/>
      <c r="E49" s="10"/>
      <c r="F49" s="244"/>
      <c r="G49" s="11"/>
      <c r="H49" s="12"/>
      <c r="I49" s="22"/>
      <c r="J49" s="245"/>
      <c r="K49" s="244"/>
      <c r="L49" s="10"/>
      <c r="M49" s="244"/>
      <c r="N49" s="11"/>
      <c r="O49" s="77" t="s">
        <v>446</v>
      </c>
      <c r="P49" s="244"/>
      <c r="Q49" s="9"/>
      <c r="R49" s="10"/>
      <c r="S49" s="244"/>
      <c r="T49" s="262">
        <f>SUM(T50:T53)</f>
        <v>4960</v>
      </c>
      <c r="U49" s="12"/>
      <c r="V49" s="244"/>
      <c r="W49" s="244"/>
      <c r="X49" s="9"/>
      <c r="Y49" s="10"/>
      <c r="Z49" s="244"/>
      <c r="AA49" s="11"/>
    </row>
    <row r="50" spans="2:42" ht="12.75" customHeight="1">
      <c r="B50" s="244"/>
      <c r="C50" s="244"/>
      <c r="D50" s="9"/>
      <c r="E50" s="10"/>
      <c r="F50" s="244"/>
      <c r="G50" s="11"/>
      <c r="H50" s="12"/>
      <c r="I50" s="244"/>
      <c r="J50" s="245"/>
      <c r="K50" s="244"/>
      <c r="L50" s="10"/>
      <c r="M50" s="20"/>
      <c r="N50" s="11"/>
      <c r="O50" s="77"/>
      <c r="P50" s="244"/>
      <c r="Q50" s="9" t="s">
        <v>447</v>
      </c>
      <c r="R50" s="10"/>
      <c r="S50" s="244" t="s">
        <v>450</v>
      </c>
      <c r="T50" s="262">
        <v>550</v>
      </c>
      <c r="U50" s="12"/>
      <c r="V50" s="244"/>
      <c r="W50" s="244"/>
      <c r="X50" s="9"/>
      <c r="Y50" s="10"/>
      <c r="Z50" s="244"/>
      <c r="AA50" s="11"/>
    </row>
    <row r="51" spans="2:42" ht="12.75" customHeight="1">
      <c r="B51" s="244"/>
      <c r="C51" s="244"/>
      <c r="D51" s="9"/>
      <c r="E51" s="10"/>
      <c r="F51" s="244"/>
      <c r="G51" s="11"/>
      <c r="H51" s="12"/>
      <c r="I51" s="244"/>
      <c r="J51" s="245"/>
      <c r="K51" s="244"/>
      <c r="L51" s="10"/>
      <c r="M51" s="244"/>
      <c r="N51" s="11"/>
      <c r="O51" s="77"/>
      <c r="P51" s="244"/>
      <c r="Q51" s="9" t="s">
        <v>447</v>
      </c>
      <c r="R51" s="10"/>
      <c r="S51" s="244" t="s">
        <v>451</v>
      </c>
      <c r="T51" s="262">
        <v>553</v>
      </c>
      <c r="U51" s="12"/>
      <c r="V51" s="244"/>
      <c r="W51" s="244"/>
      <c r="X51" s="9"/>
      <c r="Y51" s="10"/>
      <c r="Z51" s="22"/>
      <c r="AA51" s="11"/>
      <c r="AP51" s="10"/>
    </row>
    <row r="52" spans="2:42" ht="12.75" customHeight="1">
      <c r="B52" s="244"/>
      <c r="C52" s="244"/>
      <c r="D52" s="9"/>
      <c r="E52" s="10"/>
      <c r="F52" s="244"/>
      <c r="H52" s="12"/>
      <c r="I52" s="244"/>
      <c r="J52" s="245"/>
      <c r="K52" s="244"/>
      <c r="L52" s="10"/>
      <c r="M52" s="244"/>
      <c r="N52" s="11"/>
      <c r="O52" s="77"/>
      <c r="P52" s="244"/>
      <c r="Q52" s="9" t="s">
        <v>448</v>
      </c>
      <c r="R52" s="10"/>
      <c r="S52" s="244" t="s">
        <v>452</v>
      </c>
      <c r="T52" s="262">
        <v>1653</v>
      </c>
      <c r="U52" s="12"/>
      <c r="V52" s="244"/>
      <c r="W52" s="244"/>
      <c r="X52" s="9"/>
      <c r="Y52" s="10"/>
      <c r="Z52" s="244"/>
      <c r="AA52" s="11"/>
      <c r="AP52" s="10"/>
    </row>
    <row r="53" spans="2:42" ht="12.75" customHeight="1">
      <c r="B53" s="242"/>
      <c r="D53" s="9"/>
      <c r="E53" s="10"/>
      <c r="F53" s="244"/>
      <c r="G53" s="11"/>
      <c r="H53" s="12"/>
      <c r="I53" s="244"/>
      <c r="J53" s="244"/>
      <c r="K53" s="9"/>
      <c r="L53" s="10"/>
      <c r="M53" s="244"/>
      <c r="N53" s="11"/>
      <c r="O53" s="77"/>
      <c r="P53" s="244"/>
      <c r="Q53" s="9" t="s">
        <v>449</v>
      </c>
      <c r="R53" s="10"/>
      <c r="S53" s="244" t="s">
        <v>453</v>
      </c>
      <c r="T53" s="262">
        <v>2204</v>
      </c>
      <c r="U53" s="12"/>
      <c r="V53" s="244"/>
      <c r="W53" s="244"/>
      <c r="X53" s="9"/>
      <c r="Y53" s="10"/>
      <c r="Z53" s="244"/>
      <c r="AA53" s="11"/>
      <c r="AP53" s="10"/>
    </row>
    <row r="54" spans="2:42" ht="12.75" customHeight="1">
      <c r="B54" s="244"/>
      <c r="C54" s="244"/>
      <c r="D54" s="9"/>
      <c r="E54" s="10"/>
      <c r="F54" s="244"/>
      <c r="H54" s="12"/>
      <c r="I54" s="20"/>
      <c r="J54" s="244"/>
      <c r="K54" s="9"/>
      <c r="L54" s="10"/>
      <c r="M54" s="244"/>
      <c r="N54" s="11"/>
      <c r="O54" s="77"/>
      <c r="P54" s="244"/>
      <c r="Q54" s="9"/>
      <c r="R54" s="10"/>
      <c r="S54" s="244"/>
      <c r="T54" s="11"/>
      <c r="U54" s="12"/>
      <c r="V54" s="244"/>
      <c r="W54" s="244"/>
      <c r="X54" s="9"/>
      <c r="Y54" s="10"/>
      <c r="Z54" s="244"/>
      <c r="AA54" s="11"/>
      <c r="AP54" s="10"/>
    </row>
    <row r="55" spans="2:42" ht="12.75" customHeight="1">
      <c r="B55" s="20"/>
      <c r="C55" s="244"/>
      <c r="D55" s="9"/>
      <c r="E55" s="10"/>
      <c r="F55" s="244"/>
      <c r="G55" s="11"/>
      <c r="H55" s="12"/>
      <c r="I55" s="20"/>
      <c r="J55" s="244"/>
      <c r="K55" s="9"/>
      <c r="L55" s="10"/>
      <c r="M55" s="244"/>
      <c r="N55" s="11"/>
      <c r="O55" s="77" t="s">
        <v>189</v>
      </c>
      <c r="P55" s="244"/>
      <c r="Q55" s="9" t="s">
        <v>390</v>
      </c>
      <c r="R55" s="10"/>
      <c r="S55" s="244" t="s">
        <v>318</v>
      </c>
      <c r="T55" s="262">
        <v>145</v>
      </c>
      <c r="U55" s="12"/>
      <c r="V55" s="244"/>
      <c r="W55" s="244"/>
      <c r="X55" s="9"/>
      <c r="Y55" s="10"/>
      <c r="Z55" s="244"/>
      <c r="AA55" s="11"/>
      <c r="AP55" s="10"/>
    </row>
    <row r="56" spans="2:42" ht="12.75" customHeight="1">
      <c r="B56" s="244"/>
      <c r="C56" s="244"/>
      <c r="D56" s="9"/>
      <c r="E56" s="10"/>
      <c r="F56" s="244"/>
      <c r="H56" s="12"/>
      <c r="I56" s="244"/>
      <c r="J56" s="245"/>
      <c r="K56" s="244"/>
      <c r="L56" s="10"/>
      <c r="M56" s="244"/>
      <c r="N56" s="11"/>
      <c r="O56" s="77"/>
      <c r="P56" s="244"/>
      <c r="Q56" s="9"/>
      <c r="R56" s="10"/>
      <c r="S56" s="244"/>
      <c r="T56" s="11"/>
      <c r="U56" s="12"/>
      <c r="V56" s="244"/>
      <c r="W56" s="244"/>
      <c r="X56" s="9"/>
      <c r="Y56" s="10"/>
      <c r="Z56" s="244"/>
      <c r="AA56" s="11"/>
      <c r="AP56" s="10"/>
    </row>
    <row r="57" spans="2:42" ht="12.75" customHeight="1">
      <c r="B57" s="244"/>
      <c r="C57" s="244"/>
      <c r="D57" s="9"/>
      <c r="E57" s="10"/>
      <c r="F57" s="244"/>
      <c r="G57" s="11"/>
      <c r="H57" s="12"/>
      <c r="I57" s="244"/>
      <c r="J57" s="245"/>
      <c r="K57" s="244"/>
      <c r="L57" s="10"/>
      <c r="M57" s="244"/>
      <c r="N57" s="11"/>
      <c r="O57" s="77"/>
      <c r="P57" s="244"/>
      <c r="Q57" s="9"/>
      <c r="R57" s="10"/>
      <c r="S57" s="244"/>
      <c r="T57" s="11"/>
      <c r="U57" s="12"/>
      <c r="V57" s="244"/>
      <c r="W57" s="244"/>
      <c r="X57" s="9"/>
      <c r="Y57" s="10"/>
      <c r="Z57" s="244"/>
      <c r="AA57" s="11"/>
      <c r="AP57" s="10"/>
    </row>
    <row r="58" spans="2:42" ht="6.75" customHeight="1" thickBot="1">
      <c r="B58" s="15"/>
      <c r="C58" s="53"/>
      <c r="D58" s="15"/>
      <c r="E58" s="16"/>
      <c r="F58" s="15"/>
      <c r="G58" s="25"/>
      <c r="H58" s="92"/>
      <c r="I58" s="15"/>
      <c r="J58" s="53"/>
      <c r="K58" s="15"/>
      <c r="L58" s="16"/>
      <c r="M58" s="15"/>
      <c r="N58" s="17"/>
      <c r="O58" s="78"/>
      <c r="P58" s="15"/>
      <c r="Q58" s="24"/>
      <c r="R58" s="16"/>
      <c r="S58" s="15"/>
      <c r="T58" s="25"/>
      <c r="U58" s="27"/>
      <c r="V58" s="15"/>
      <c r="W58" s="15"/>
      <c r="X58" s="26"/>
      <c r="Y58" s="16"/>
      <c r="Z58" s="16"/>
      <c r="AA58" s="17"/>
      <c r="AP58" s="10"/>
    </row>
    <row r="59" spans="2:42" ht="15" customHeight="1">
      <c r="B59" s="14" t="s">
        <v>170</v>
      </c>
      <c r="C59" s="10"/>
      <c r="D59" s="10"/>
      <c r="E59" s="10"/>
      <c r="F59" s="10"/>
      <c r="AP59" s="10"/>
    </row>
    <row r="60" spans="2:42" ht="12" customHeight="1">
      <c r="AP60" s="10"/>
    </row>
    <row r="61" spans="2:42" ht="12" customHeight="1">
      <c r="AP61" s="10"/>
    </row>
    <row r="62" spans="2:42" ht="12" customHeight="1">
      <c r="AP62" s="10"/>
    </row>
    <row r="63" spans="2:42" ht="13.5" customHeight="1">
      <c r="I63" s="225"/>
      <c r="J63" s="225"/>
      <c r="K63" s="225"/>
      <c r="L63" s="225"/>
      <c r="M63" s="225"/>
      <c r="N63" s="225"/>
      <c r="O63" s="225"/>
      <c r="P63" s="233"/>
      <c r="AP63" s="10"/>
    </row>
  </sheetData>
  <mergeCells count="6">
    <mergeCell ref="K2:Q2"/>
    <mergeCell ref="X4:Z4"/>
    <mergeCell ref="B3:E3"/>
    <mergeCell ref="D4:F4"/>
    <mergeCell ref="K4:M4"/>
    <mergeCell ref="Q4:S4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78" fitToHeight="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U46"/>
  <sheetViews>
    <sheetView showGridLines="0" view="pageBreakPreview" topLeftCell="A4" zoomScale="110" zoomScaleNormal="100" zoomScaleSheetLayoutView="110" workbookViewId="0">
      <selection activeCell="F23" sqref="F23"/>
    </sheetView>
  </sheetViews>
  <sheetFormatPr defaultRowHeight="12.75"/>
  <cols>
    <col min="1" max="1" width="4.625" style="14" customWidth="1"/>
    <col min="2" max="2" width="2.625" style="14" customWidth="1"/>
    <col min="3" max="3" width="16.75" style="213" bestFit="1" customWidth="1"/>
    <col min="4" max="4" width="0.875" style="14" customWidth="1"/>
    <col min="5" max="5" width="13.25" style="14" customWidth="1"/>
    <col min="6" max="6" width="6.625" style="14" customWidth="1"/>
    <col min="7" max="7" width="13.25" style="14" customWidth="1"/>
    <col min="8" max="8" width="7.125" style="14" customWidth="1"/>
    <col min="9" max="9" width="14.75" style="14" customWidth="1"/>
    <col min="10" max="10" width="13.375" style="14" customWidth="1"/>
    <col min="11" max="11" width="6.625" style="14" customWidth="1"/>
    <col min="12" max="12" width="13.375" style="14" customWidth="1"/>
    <col min="13" max="13" width="6.625" style="14" customWidth="1"/>
    <col min="14" max="14" width="13.375" style="14" customWidth="1"/>
    <col min="15" max="16" width="11.625" style="14" customWidth="1"/>
    <col min="17" max="17" width="10.625" style="14" customWidth="1"/>
    <col min="18" max="18" width="2.625" style="14" customWidth="1"/>
    <col min="19" max="19" width="11.125" style="14" customWidth="1"/>
    <col min="20" max="20" width="2.375" style="14" customWidth="1"/>
    <col min="21" max="16384" width="9" style="14"/>
  </cols>
  <sheetData>
    <row r="1" spans="2:21" ht="13.5" customHeight="1"/>
    <row r="2" spans="2:21" ht="18" customHeight="1">
      <c r="F2" s="225"/>
      <c r="G2" s="225"/>
      <c r="H2" s="45" t="s">
        <v>270</v>
      </c>
      <c r="I2" s="291" t="s">
        <v>282</v>
      </c>
      <c r="J2" s="291"/>
      <c r="K2" s="291"/>
      <c r="L2" s="291"/>
      <c r="M2" s="291"/>
    </row>
    <row r="3" spans="2:21" ht="18" customHeight="1" thickBot="1">
      <c r="C3" s="213" t="s">
        <v>148</v>
      </c>
    </row>
    <row r="4" spans="2:21" ht="18" customHeight="1">
      <c r="B4" s="320" t="s">
        <v>149</v>
      </c>
      <c r="C4" s="320"/>
      <c r="D4" s="38"/>
      <c r="E4" s="322" t="s">
        <v>352</v>
      </c>
      <c r="F4" s="323"/>
      <c r="G4" s="323"/>
      <c r="H4" s="323"/>
      <c r="I4" s="324"/>
      <c r="J4" s="322" t="s">
        <v>326</v>
      </c>
      <c r="K4" s="323"/>
      <c r="L4" s="323"/>
      <c r="M4" s="323"/>
      <c r="N4" s="324"/>
      <c r="O4" s="236" t="s">
        <v>150</v>
      </c>
      <c r="P4" s="236" t="s">
        <v>151</v>
      </c>
      <c r="Q4" s="314" t="s">
        <v>152</v>
      </c>
      <c r="R4" s="315"/>
      <c r="S4" s="236" t="s">
        <v>153</v>
      </c>
      <c r="T4" s="10"/>
    </row>
    <row r="5" spans="2:21" ht="18" customHeight="1">
      <c r="B5" s="276"/>
      <c r="C5" s="276"/>
      <c r="D5" s="39"/>
      <c r="E5" s="318" t="s">
        <v>154</v>
      </c>
      <c r="F5" s="319"/>
      <c r="G5" s="318" t="s">
        <v>155</v>
      </c>
      <c r="H5" s="319"/>
      <c r="I5" s="238" t="s">
        <v>156</v>
      </c>
      <c r="J5" s="318" t="s">
        <v>154</v>
      </c>
      <c r="K5" s="319"/>
      <c r="L5" s="318" t="s">
        <v>155</v>
      </c>
      <c r="M5" s="319"/>
      <c r="N5" s="238" t="s">
        <v>156</v>
      </c>
      <c r="O5" s="237" t="s">
        <v>157</v>
      </c>
      <c r="P5" s="237" t="s">
        <v>158</v>
      </c>
      <c r="Q5" s="316" t="s">
        <v>159</v>
      </c>
      <c r="R5" s="285"/>
      <c r="S5" s="237"/>
      <c r="T5" s="10"/>
    </row>
    <row r="6" spans="2:21" ht="18" customHeight="1">
      <c r="B6" s="321"/>
      <c r="C6" s="321"/>
      <c r="D6" s="40"/>
      <c r="E6" s="89" t="s">
        <v>160</v>
      </c>
      <c r="F6" s="96" t="s">
        <v>161</v>
      </c>
      <c r="G6" s="95" t="s">
        <v>162</v>
      </c>
      <c r="H6" s="96" t="s">
        <v>161</v>
      </c>
      <c r="I6" s="95" t="s">
        <v>163</v>
      </c>
      <c r="J6" s="89" t="s">
        <v>345</v>
      </c>
      <c r="K6" s="96" t="s">
        <v>161</v>
      </c>
      <c r="L6" s="95" t="s">
        <v>346</v>
      </c>
      <c r="M6" s="96" t="s">
        <v>161</v>
      </c>
      <c r="N6" s="95" t="s">
        <v>347</v>
      </c>
      <c r="O6" s="30" t="s">
        <v>164</v>
      </c>
      <c r="P6" s="30" t="s">
        <v>164</v>
      </c>
      <c r="Q6" s="317" t="s">
        <v>164</v>
      </c>
      <c r="R6" s="273"/>
      <c r="S6" s="250" t="s">
        <v>165</v>
      </c>
      <c r="T6" s="10"/>
    </row>
    <row r="7" spans="2:21" s="44" customFormat="1" ht="15.95" customHeight="1">
      <c r="B7" s="49" t="s">
        <v>213</v>
      </c>
      <c r="C7" s="214"/>
      <c r="E7" s="50">
        <f>SUM(E9:E45)</f>
        <v>442736865</v>
      </c>
      <c r="F7" s="51">
        <v>100</v>
      </c>
      <c r="G7" s="51">
        <f>SUM(G9:G45)</f>
        <v>62923498</v>
      </c>
      <c r="H7" s="51">
        <f>SUM(H9:H45)</f>
        <v>100</v>
      </c>
      <c r="I7" s="51">
        <f>SUM(I9:I45)</f>
        <v>505660363</v>
      </c>
      <c r="J7" s="50">
        <f>SUM(J9:J45)</f>
        <v>429036783</v>
      </c>
      <c r="K7" s="51">
        <v>100</v>
      </c>
      <c r="L7" s="51">
        <f>SUM(L9:L45)</f>
        <v>64251765</v>
      </c>
      <c r="M7" s="51">
        <f>SUM(M9:M45)</f>
        <v>102.11092364890457</v>
      </c>
      <c r="N7" s="51">
        <f>SUM(N9:N45)</f>
        <v>493288548</v>
      </c>
      <c r="O7" s="52">
        <f>E7/J7*100</f>
        <v>103.19321851711723</v>
      </c>
      <c r="P7" s="52">
        <f>G7/L7*100</f>
        <v>97.932715155762651</v>
      </c>
      <c r="Q7" s="52">
        <f>I7/N7*100</f>
        <v>102.50802801933281</v>
      </c>
      <c r="R7" s="52"/>
      <c r="S7" s="42" t="s">
        <v>214</v>
      </c>
    </row>
    <row r="8" spans="2:21" ht="12" customHeight="1">
      <c r="B8" s="10"/>
      <c r="C8" s="215"/>
      <c r="E8" s="71"/>
      <c r="F8" s="90"/>
      <c r="G8" s="66"/>
      <c r="H8" s="90"/>
      <c r="I8" s="66"/>
      <c r="J8" s="71"/>
      <c r="K8" s="90"/>
      <c r="L8" s="66"/>
      <c r="M8" s="90"/>
      <c r="N8" s="66"/>
      <c r="O8" s="31"/>
      <c r="P8" s="31"/>
      <c r="Q8" s="31"/>
      <c r="R8" s="31"/>
      <c r="S8" s="221"/>
      <c r="U8" s="33"/>
    </row>
    <row r="9" spans="2:21" ht="14.1" customHeight="1">
      <c r="B9" s="10"/>
      <c r="C9" s="216" t="s">
        <v>24</v>
      </c>
      <c r="D9" s="39"/>
      <c r="E9" s="260">
        <v>35070676</v>
      </c>
      <c r="F9" s="31">
        <f>E9/$E$7*100</f>
        <v>7.9213362998357946</v>
      </c>
      <c r="G9" s="43">
        <v>0</v>
      </c>
      <c r="H9" s="84">
        <f>G9/$G$7*100</f>
        <v>0</v>
      </c>
      <c r="I9" s="37">
        <f>E9+G9</f>
        <v>35070676</v>
      </c>
      <c r="J9" s="35">
        <v>36782250</v>
      </c>
      <c r="K9" s="31">
        <f>J9/$E$7*100</f>
        <v>8.3079257472720283</v>
      </c>
      <c r="L9" s="43">
        <v>0</v>
      </c>
      <c r="M9" s="84">
        <f>L9/$G$7*100</f>
        <v>0</v>
      </c>
      <c r="N9" s="37">
        <f>J9+L9</f>
        <v>36782250</v>
      </c>
      <c r="O9" s="29">
        <f>IF(E9&gt;0,IF(J9&gt;0,E9/J9*100,"－  "),"－  ")</f>
        <v>95.346739256027021</v>
      </c>
      <c r="P9" s="29" t="str">
        <f>IF(G9&gt;0,IF(L9&gt;0,G9/L9*100,"－  "),"－  ")</f>
        <v xml:space="preserve">－  </v>
      </c>
      <c r="Q9" s="31">
        <f>I9/N9*100</f>
        <v>95.346739256027021</v>
      </c>
      <c r="R9" s="31"/>
      <c r="S9" s="111" t="str">
        <f>C9</f>
        <v>カナダ</v>
      </c>
    </row>
    <row r="10" spans="2:21" ht="14.1" customHeight="1">
      <c r="B10" s="10"/>
      <c r="C10" s="216" t="s">
        <v>343</v>
      </c>
      <c r="D10" s="39"/>
      <c r="E10" s="260">
        <v>184056942</v>
      </c>
      <c r="F10" s="31">
        <f t="shared" ref="F10:F45" si="0">E10/$E$7*100</f>
        <v>41.572535867326074</v>
      </c>
      <c r="G10" s="260">
        <v>4714133</v>
      </c>
      <c r="H10" s="84">
        <f t="shared" ref="H10:H45" si="1">G10/$G$7*100</f>
        <v>7.4918482758221741</v>
      </c>
      <c r="I10" s="37">
        <f t="shared" ref="I10:I45" si="2">E10+G10</f>
        <v>188771075</v>
      </c>
      <c r="J10" s="35">
        <v>169938869</v>
      </c>
      <c r="K10" s="31">
        <f t="shared" ref="K10:K42" si="3">J10/$E$7*100</f>
        <v>38.383717832035515</v>
      </c>
      <c r="L10" s="43">
        <v>3939697</v>
      </c>
      <c r="M10" s="84">
        <f t="shared" ref="M10:M14" si="4">L10/$G$7*100</f>
        <v>6.2610902528019023</v>
      </c>
      <c r="N10" s="37">
        <f t="shared" ref="N10:N45" si="5">J10+L10</f>
        <v>173878566</v>
      </c>
      <c r="O10" s="29">
        <f t="shared" ref="O10:O45" si="6">IF(E10&gt;0,IF(J10&gt;0,E10/J10*100,"－  "),"－  ")</f>
        <v>108.30773623661105</v>
      </c>
      <c r="P10" s="29">
        <f t="shared" ref="P10:P42" si="7">IF(G10&gt;0,IF(L10&gt;0,G10/L10*100,"－  "),"－  ")</f>
        <v>119.65724775280941</v>
      </c>
      <c r="Q10" s="31">
        <f t="shared" ref="Q10:Q40" si="8">I10/N10*100</f>
        <v>108.56489062602459</v>
      </c>
      <c r="R10" s="31"/>
      <c r="S10" s="112" t="str">
        <f t="shared" ref="S10:S42" si="9">C10</f>
        <v>アメリカ合衆国</v>
      </c>
    </row>
    <row r="11" spans="2:21" ht="14.1" customHeight="1">
      <c r="B11" s="10"/>
      <c r="C11" s="216" t="s">
        <v>26</v>
      </c>
      <c r="D11" s="39"/>
      <c r="E11" s="260">
        <v>25913425</v>
      </c>
      <c r="F11" s="31">
        <f t="shared" si="0"/>
        <v>5.8530081970924197</v>
      </c>
      <c r="G11" s="260">
        <v>6097639</v>
      </c>
      <c r="H11" s="84">
        <f t="shared" si="1"/>
        <v>9.6905594790677405</v>
      </c>
      <c r="I11" s="37">
        <f t="shared" si="2"/>
        <v>32011064</v>
      </c>
      <c r="J11" s="35">
        <v>25962671</v>
      </c>
      <c r="K11" s="31">
        <f t="shared" si="3"/>
        <v>5.8641312825847471</v>
      </c>
      <c r="L11" s="43">
        <v>5116992</v>
      </c>
      <c r="M11" s="84">
        <f t="shared" si="4"/>
        <v>8.132084455953164</v>
      </c>
      <c r="N11" s="37">
        <f t="shared" si="5"/>
        <v>31079663</v>
      </c>
      <c r="O11" s="29">
        <f t="shared" si="6"/>
        <v>99.810319978248771</v>
      </c>
      <c r="P11" s="29">
        <f t="shared" si="7"/>
        <v>119.16452087476392</v>
      </c>
      <c r="Q11" s="31">
        <f t="shared" si="8"/>
        <v>102.99681820874314</v>
      </c>
      <c r="R11" s="31"/>
      <c r="S11" s="111" t="str">
        <f t="shared" si="9"/>
        <v>メキシコ</v>
      </c>
    </row>
    <row r="12" spans="2:21" ht="14.1" customHeight="1">
      <c r="B12" s="10"/>
      <c r="C12" s="216" t="s">
        <v>27</v>
      </c>
      <c r="D12" s="39"/>
      <c r="E12" s="43">
        <v>0</v>
      </c>
      <c r="F12" s="110">
        <f t="shared" si="0"/>
        <v>0</v>
      </c>
      <c r="G12" s="260">
        <v>5094171</v>
      </c>
      <c r="H12" s="84">
        <f t="shared" si="1"/>
        <v>8.0958166057456005</v>
      </c>
      <c r="I12" s="37">
        <f t="shared" si="2"/>
        <v>5094171</v>
      </c>
      <c r="J12" s="198">
        <v>0</v>
      </c>
      <c r="K12" s="110">
        <f t="shared" si="3"/>
        <v>0</v>
      </c>
      <c r="L12" s="43">
        <v>4083274</v>
      </c>
      <c r="M12" s="84">
        <f t="shared" si="4"/>
        <v>6.4892673322134762</v>
      </c>
      <c r="N12" s="37">
        <f t="shared" si="5"/>
        <v>4083274</v>
      </c>
      <c r="O12" s="29" t="str">
        <f t="shared" si="6"/>
        <v xml:space="preserve">－  </v>
      </c>
      <c r="P12" s="29">
        <f t="shared" si="7"/>
        <v>124.75702095916171</v>
      </c>
      <c r="Q12" s="31">
        <f t="shared" si="8"/>
        <v>124.75702095916171</v>
      </c>
      <c r="R12" s="31"/>
      <c r="S12" s="111" t="str">
        <f t="shared" si="9"/>
        <v>ブラジル</v>
      </c>
    </row>
    <row r="13" spans="2:21" ht="14.1" customHeight="1">
      <c r="B13" s="10"/>
      <c r="C13" s="216" t="s">
        <v>193</v>
      </c>
      <c r="D13" s="39"/>
      <c r="E13" s="260">
        <v>3417819</v>
      </c>
      <c r="F13" s="31">
        <f t="shared" si="0"/>
        <v>0.77197524538644413</v>
      </c>
      <c r="G13" s="43">
        <v>0</v>
      </c>
      <c r="H13" s="84">
        <f t="shared" si="1"/>
        <v>0</v>
      </c>
      <c r="I13" s="37">
        <f t="shared" si="2"/>
        <v>3417819</v>
      </c>
      <c r="J13" s="35">
        <v>2560755</v>
      </c>
      <c r="K13" s="31">
        <f t="shared" si="3"/>
        <v>0.57839208849256318</v>
      </c>
      <c r="L13" s="43">
        <v>0</v>
      </c>
      <c r="M13" s="84">
        <f t="shared" si="4"/>
        <v>0</v>
      </c>
      <c r="N13" s="37">
        <f t="shared" si="5"/>
        <v>2560755</v>
      </c>
      <c r="O13" s="29">
        <f t="shared" si="6"/>
        <v>133.46919170322815</v>
      </c>
      <c r="P13" s="29" t="str">
        <f t="shared" si="7"/>
        <v xml:space="preserve">－  </v>
      </c>
      <c r="Q13" s="31">
        <f>I13/N13*100</f>
        <v>133.46919170322815</v>
      </c>
      <c r="R13" s="31"/>
      <c r="S13" s="111" t="str">
        <f t="shared" si="9"/>
        <v>チリ</v>
      </c>
    </row>
    <row r="14" spans="2:21" ht="14.1" customHeight="1">
      <c r="B14" s="10"/>
      <c r="C14" s="216" t="s">
        <v>28</v>
      </c>
      <c r="D14" s="39"/>
      <c r="E14" s="260">
        <v>1068234</v>
      </c>
      <c r="F14" s="31">
        <f t="shared" si="0"/>
        <v>0.24127965942027438</v>
      </c>
      <c r="G14" s="43">
        <v>0</v>
      </c>
      <c r="H14" s="84">
        <f t="shared" si="1"/>
        <v>0</v>
      </c>
      <c r="I14" s="37">
        <f t="shared" si="2"/>
        <v>1068234</v>
      </c>
      <c r="J14" s="35">
        <v>321031</v>
      </c>
      <c r="K14" s="31">
        <f t="shared" si="3"/>
        <v>7.2510564486198817E-2</v>
      </c>
      <c r="L14" s="43">
        <v>0</v>
      </c>
      <c r="M14" s="84">
        <f t="shared" si="4"/>
        <v>0</v>
      </c>
      <c r="N14" s="37">
        <f t="shared" si="5"/>
        <v>321031</v>
      </c>
      <c r="O14" s="29">
        <f t="shared" si="6"/>
        <v>332.75104273419078</v>
      </c>
      <c r="P14" s="29" t="str">
        <f t="shared" si="7"/>
        <v xml:space="preserve">－  </v>
      </c>
      <c r="Q14" s="31">
        <f t="shared" si="8"/>
        <v>332.75104273419078</v>
      </c>
      <c r="R14" s="31"/>
      <c r="S14" s="111" t="str">
        <f t="shared" si="9"/>
        <v>デンマーク</v>
      </c>
    </row>
    <row r="15" spans="2:21" ht="14.1" customHeight="1">
      <c r="B15" s="10"/>
      <c r="C15" s="216" t="s">
        <v>29</v>
      </c>
      <c r="D15" s="39"/>
      <c r="E15" s="260">
        <v>12717350</v>
      </c>
      <c r="F15" s="31">
        <f t="shared" si="0"/>
        <v>2.872439818175069</v>
      </c>
      <c r="G15" s="43">
        <v>0</v>
      </c>
      <c r="H15" s="84">
        <f>G15/$G$7*100</f>
        <v>0</v>
      </c>
      <c r="I15" s="37">
        <f t="shared" si="2"/>
        <v>12717350</v>
      </c>
      <c r="J15" s="35">
        <v>8551387</v>
      </c>
      <c r="K15" s="31">
        <f t="shared" si="3"/>
        <v>1.9314829362583121</v>
      </c>
      <c r="L15" s="43">
        <v>0</v>
      </c>
      <c r="M15" s="84">
        <f>L15/$G$7*100</f>
        <v>0</v>
      </c>
      <c r="N15" s="37">
        <f t="shared" si="5"/>
        <v>8551387</v>
      </c>
      <c r="O15" s="29">
        <f t="shared" si="6"/>
        <v>148.71681050103334</v>
      </c>
      <c r="P15" s="29" t="str">
        <f t="shared" si="7"/>
        <v xml:space="preserve">－  </v>
      </c>
      <c r="Q15" s="31">
        <f t="shared" si="8"/>
        <v>148.71681050103334</v>
      </c>
      <c r="R15" s="31"/>
      <c r="S15" s="111" t="str">
        <f t="shared" si="9"/>
        <v>イギリス</v>
      </c>
    </row>
    <row r="16" spans="2:21" ht="14.1" customHeight="1">
      <c r="B16" s="10"/>
      <c r="C16" s="216" t="s">
        <v>30</v>
      </c>
      <c r="D16" s="39"/>
      <c r="E16" s="260">
        <v>3165830</v>
      </c>
      <c r="F16" s="31">
        <f t="shared" si="0"/>
        <v>0.71505904528641417</v>
      </c>
      <c r="G16" s="43">
        <v>0</v>
      </c>
      <c r="H16" s="84">
        <f t="shared" si="1"/>
        <v>0</v>
      </c>
      <c r="I16" s="37">
        <f t="shared" si="2"/>
        <v>3165830</v>
      </c>
      <c r="J16" s="35">
        <v>1819610</v>
      </c>
      <c r="K16" s="31">
        <f t="shared" si="3"/>
        <v>0.41099130066794864</v>
      </c>
      <c r="L16" s="43">
        <v>0</v>
      </c>
      <c r="M16" s="84">
        <f t="shared" ref="M16:M22" si="10">L16/$G$7*100</f>
        <v>0</v>
      </c>
      <c r="N16" s="37">
        <f t="shared" si="5"/>
        <v>1819610</v>
      </c>
      <c r="O16" s="29">
        <f t="shared" si="6"/>
        <v>173.98398557932745</v>
      </c>
      <c r="P16" s="29" t="str">
        <f t="shared" si="7"/>
        <v xml:space="preserve">－  </v>
      </c>
      <c r="Q16" s="31">
        <f t="shared" si="8"/>
        <v>173.98398557932745</v>
      </c>
      <c r="R16" s="31"/>
      <c r="S16" s="111" t="str">
        <f t="shared" si="9"/>
        <v>オランダ</v>
      </c>
    </row>
    <row r="17" spans="2:19" ht="14.1" customHeight="1">
      <c r="B17" s="10"/>
      <c r="C17" s="216" t="s">
        <v>31</v>
      </c>
      <c r="D17" s="39"/>
      <c r="E17" s="260">
        <v>3301775</v>
      </c>
      <c r="F17" s="31">
        <f t="shared" si="0"/>
        <v>0.74576464284265109</v>
      </c>
      <c r="G17" s="43">
        <v>0</v>
      </c>
      <c r="H17" s="84">
        <f t="shared" si="1"/>
        <v>0</v>
      </c>
      <c r="I17" s="37">
        <f t="shared" si="2"/>
        <v>3301775</v>
      </c>
      <c r="J17" s="35">
        <v>3431913</v>
      </c>
      <c r="K17" s="31">
        <f t="shared" si="3"/>
        <v>0.7751586261062765</v>
      </c>
      <c r="L17" s="43">
        <v>0</v>
      </c>
      <c r="M17" s="84">
        <f t="shared" si="10"/>
        <v>0</v>
      </c>
      <c r="N17" s="37">
        <f t="shared" si="5"/>
        <v>3431913</v>
      </c>
      <c r="O17" s="29">
        <f t="shared" si="6"/>
        <v>96.208004107330225</v>
      </c>
      <c r="P17" s="29" t="str">
        <f t="shared" si="7"/>
        <v xml:space="preserve">－  </v>
      </c>
      <c r="Q17" s="31">
        <f t="shared" si="8"/>
        <v>96.208004107330225</v>
      </c>
      <c r="R17" s="31"/>
      <c r="S17" s="111" t="str">
        <f t="shared" si="9"/>
        <v>ベルギー</v>
      </c>
    </row>
    <row r="18" spans="2:19" ht="14.1" customHeight="1">
      <c r="B18" s="10"/>
      <c r="C18" s="216" t="s">
        <v>32</v>
      </c>
      <c r="D18" s="39"/>
      <c r="E18" s="260">
        <v>3672525</v>
      </c>
      <c r="F18" s="31">
        <f t="shared" si="0"/>
        <v>0.8295051282887862</v>
      </c>
      <c r="G18" s="260">
        <v>59662</v>
      </c>
      <c r="H18" s="84">
        <f t="shared" si="1"/>
        <v>9.4816724906170977E-2</v>
      </c>
      <c r="I18" s="37">
        <f t="shared" si="2"/>
        <v>3732187</v>
      </c>
      <c r="J18" s="35">
        <v>5240018</v>
      </c>
      <c r="K18" s="31">
        <f t="shared" si="3"/>
        <v>1.1835513177787895</v>
      </c>
      <c r="L18" s="37">
        <v>167772</v>
      </c>
      <c r="M18" s="84">
        <f t="shared" si="10"/>
        <v>0.26662853358851729</v>
      </c>
      <c r="N18" s="37">
        <f t="shared" si="5"/>
        <v>5407790</v>
      </c>
      <c r="O18" s="29">
        <f t="shared" si="6"/>
        <v>70.086114208004631</v>
      </c>
      <c r="P18" s="29">
        <f t="shared" si="7"/>
        <v>35.561357079846459</v>
      </c>
      <c r="Q18" s="31">
        <f t="shared" si="8"/>
        <v>69.015013526782667</v>
      </c>
      <c r="R18" s="31"/>
      <c r="S18" s="111" t="str">
        <f t="shared" si="9"/>
        <v>フランス</v>
      </c>
    </row>
    <row r="19" spans="2:19" ht="14.1" customHeight="1">
      <c r="B19" s="10"/>
      <c r="C19" s="216" t="s">
        <v>33</v>
      </c>
      <c r="D19" s="39"/>
      <c r="E19" s="260">
        <v>19650790</v>
      </c>
      <c r="F19" s="31">
        <f t="shared" si="0"/>
        <v>4.4384806311532241</v>
      </c>
      <c r="G19" s="260">
        <v>31654</v>
      </c>
      <c r="H19" s="84">
        <f t="shared" si="1"/>
        <v>5.0305531329488395E-2</v>
      </c>
      <c r="I19" s="37">
        <f t="shared" si="2"/>
        <v>19682444</v>
      </c>
      <c r="J19" s="35">
        <v>21625762</v>
      </c>
      <c r="K19" s="31">
        <f t="shared" si="3"/>
        <v>4.8845632043764864</v>
      </c>
      <c r="L19" s="37">
        <v>132617</v>
      </c>
      <c r="M19" s="84">
        <f t="shared" si="10"/>
        <v>0.21075910306194356</v>
      </c>
      <c r="N19" s="37">
        <f t="shared" si="5"/>
        <v>21758379</v>
      </c>
      <c r="O19" s="29">
        <f t="shared" si="6"/>
        <v>90.86750330462344</v>
      </c>
      <c r="P19" s="29">
        <f t="shared" si="7"/>
        <v>23.868734777592614</v>
      </c>
      <c r="Q19" s="31">
        <f t="shared" si="8"/>
        <v>90.459146795815997</v>
      </c>
      <c r="R19" s="31"/>
      <c r="S19" s="111" t="str">
        <f t="shared" si="9"/>
        <v>ドイツ</v>
      </c>
    </row>
    <row r="20" spans="2:19" ht="14.1" customHeight="1">
      <c r="B20" s="10"/>
      <c r="C20" s="216" t="s">
        <v>23</v>
      </c>
      <c r="D20" s="39"/>
      <c r="E20" s="260">
        <v>9302939</v>
      </c>
      <c r="F20" s="31">
        <f t="shared" si="0"/>
        <v>2.1012343302381202</v>
      </c>
      <c r="G20" s="260">
        <v>139968</v>
      </c>
      <c r="H20" s="84">
        <f t="shared" si="1"/>
        <v>0.22244154322126211</v>
      </c>
      <c r="I20" s="37">
        <f t="shared" si="2"/>
        <v>9442907</v>
      </c>
      <c r="J20" s="35">
        <v>8018350</v>
      </c>
      <c r="K20" s="31">
        <f t="shared" si="3"/>
        <v>1.8110870437680855</v>
      </c>
      <c r="L20" s="37">
        <v>233920</v>
      </c>
      <c r="M20" s="84">
        <f t="shared" si="10"/>
        <v>0.3717530134767778</v>
      </c>
      <c r="N20" s="37">
        <f t="shared" si="5"/>
        <v>8252270</v>
      </c>
      <c r="O20" s="29">
        <f t="shared" si="6"/>
        <v>116.02061521385323</v>
      </c>
      <c r="P20" s="29">
        <f t="shared" si="7"/>
        <v>59.835841313269491</v>
      </c>
      <c r="Q20" s="31">
        <f t="shared" si="8"/>
        <v>114.42799375202218</v>
      </c>
      <c r="R20" s="31"/>
      <c r="S20" s="111" t="str">
        <f t="shared" si="9"/>
        <v>スペイン</v>
      </c>
    </row>
    <row r="21" spans="2:19" ht="14.1" customHeight="1">
      <c r="B21" s="10"/>
      <c r="C21" s="216" t="s">
        <v>34</v>
      </c>
      <c r="D21" s="39"/>
      <c r="E21" s="260">
        <v>4439553</v>
      </c>
      <c r="F21" s="31">
        <f t="shared" si="0"/>
        <v>1.0027520522827933</v>
      </c>
      <c r="G21" s="43">
        <v>0</v>
      </c>
      <c r="H21" s="84">
        <f t="shared" si="1"/>
        <v>0</v>
      </c>
      <c r="I21" s="37">
        <f t="shared" si="2"/>
        <v>4439553</v>
      </c>
      <c r="J21" s="35">
        <v>2686220</v>
      </c>
      <c r="K21" s="31">
        <f t="shared" si="3"/>
        <v>0.60673059154448317</v>
      </c>
      <c r="L21" s="43">
        <v>0</v>
      </c>
      <c r="M21" s="84">
        <f t="shared" si="10"/>
        <v>0</v>
      </c>
      <c r="N21" s="37">
        <f t="shared" si="5"/>
        <v>2686220</v>
      </c>
      <c r="O21" s="29">
        <f t="shared" si="6"/>
        <v>165.27138506898169</v>
      </c>
      <c r="P21" s="29" t="str">
        <f t="shared" si="7"/>
        <v xml:space="preserve">－  </v>
      </c>
      <c r="Q21" s="31">
        <f t="shared" si="8"/>
        <v>165.27138506898169</v>
      </c>
      <c r="R21" s="31"/>
      <c r="S21" s="111" t="str">
        <f t="shared" si="9"/>
        <v>イタリア</v>
      </c>
    </row>
    <row r="22" spans="2:19" ht="14.1" customHeight="1">
      <c r="B22" s="10"/>
      <c r="C22" s="216" t="s">
        <v>36</v>
      </c>
      <c r="D22" s="39"/>
      <c r="E22" s="260">
        <v>1030931</v>
      </c>
      <c r="F22" s="31">
        <f t="shared" si="0"/>
        <v>0.2328541130181242</v>
      </c>
      <c r="G22" s="43">
        <v>0</v>
      </c>
      <c r="H22" s="84">
        <f t="shared" si="1"/>
        <v>0</v>
      </c>
      <c r="I22" s="37">
        <f t="shared" si="2"/>
        <v>1030931</v>
      </c>
      <c r="J22" s="35">
        <v>1106760</v>
      </c>
      <c r="K22" s="31">
        <f t="shared" si="3"/>
        <v>0.24998144213719359</v>
      </c>
      <c r="L22" s="43">
        <v>0</v>
      </c>
      <c r="M22" s="84">
        <f t="shared" si="10"/>
        <v>0</v>
      </c>
      <c r="N22" s="37">
        <f t="shared" si="5"/>
        <v>1106760</v>
      </c>
      <c r="O22" s="29">
        <f t="shared" si="6"/>
        <v>93.148559760020248</v>
      </c>
      <c r="P22" s="29" t="str">
        <f t="shared" si="7"/>
        <v xml:space="preserve">－  </v>
      </c>
      <c r="Q22" s="31">
        <f t="shared" si="8"/>
        <v>93.148559760020248</v>
      </c>
      <c r="R22" s="31"/>
      <c r="S22" s="116" t="str">
        <f t="shared" si="9"/>
        <v>フィンランド</v>
      </c>
    </row>
    <row r="23" spans="2:19" ht="14.1" customHeight="1">
      <c r="B23" s="10"/>
      <c r="C23" s="216" t="s">
        <v>37</v>
      </c>
      <c r="D23" s="39"/>
      <c r="E23" s="260">
        <v>6236197</v>
      </c>
      <c r="F23" s="31">
        <f t="shared" si="0"/>
        <v>1.4085560731429039</v>
      </c>
      <c r="G23" s="43">
        <v>0</v>
      </c>
      <c r="H23" s="84">
        <f>G23/$G$7*100</f>
        <v>0</v>
      </c>
      <c r="I23" s="37">
        <f t="shared" si="2"/>
        <v>6236197</v>
      </c>
      <c r="J23" s="35">
        <v>4530151</v>
      </c>
      <c r="K23" s="31">
        <f t="shared" si="3"/>
        <v>1.0232152228841391</v>
      </c>
      <c r="L23" s="43">
        <v>0</v>
      </c>
      <c r="M23" s="84">
        <f>L23/$G$7*100</f>
        <v>0</v>
      </c>
      <c r="N23" s="37">
        <f t="shared" si="5"/>
        <v>4530151</v>
      </c>
      <c r="O23" s="29">
        <f t="shared" si="6"/>
        <v>137.6598042758398</v>
      </c>
      <c r="P23" s="29" t="str">
        <f t="shared" si="7"/>
        <v xml:space="preserve">－  </v>
      </c>
      <c r="Q23" s="31">
        <f t="shared" si="8"/>
        <v>137.6598042758398</v>
      </c>
      <c r="R23" s="31"/>
      <c r="S23" s="116" t="str">
        <f t="shared" si="9"/>
        <v>オーストリア</v>
      </c>
    </row>
    <row r="24" spans="2:19" ht="14.1" customHeight="1">
      <c r="B24" s="10"/>
      <c r="C24" s="216" t="s">
        <v>35</v>
      </c>
      <c r="D24" s="39"/>
      <c r="E24" s="260">
        <v>2166822</v>
      </c>
      <c r="F24" s="31">
        <f t="shared" si="0"/>
        <v>0.4894153099268117</v>
      </c>
      <c r="G24" s="43">
        <v>0</v>
      </c>
      <c r="H24" s="84">
        <f t="shared" si="1"/>
        <v>0</v>
      </c>
      <c r="I24" s="37">
        <f t="shared" si="2"/>
        <v>2166822</v>
      </c>
      <c r="J24" s="35">
        <v>1287365</v>
      </c>
      <c r="K24" s="31">
        <f t="shared" si="3"/>
        <v>0.29077429547232309</v>
      </c>
      <c r="L24" s="43">
        <v>0</v>
      </c>
      <c r="M24" s="84">
        <f t="shared" ref="M24:M42" si="11">L24/$G$7*100</f>
        <v>0</v>
      </c>
      <c r="N24" s="37">
        <f t="shared" si="5"/>
        <v>1287365</v>
      </c>
      <c r="O24" s="29">
        <f t="shared" si="6"/>
        <v>168.31450287991362</v>
      </c>
      <c r="P24" s="29" t="str">
        <f t="shared" si="7"/>
        <v xml:space="preserve">－  </v>
      </c>
      <c r="Q24" s="31">
        <f t="shared" si="8"/>
        <v>168.31450287991362</v>
      </c>
      <c r="R24" s="31"/>
      <c r="S24" s="111" t="str">
        <f t="shared" si="9"/>
        <v>スイス</v>
      </c>
    </row>
    <row r="25" spans="2:19" ht="14.1" customHeight="1">
      <c r="B25" s="10"/>
      <c r="C25" s="216" t="s">
        <v>175</v>
      </c>
      <c r="D25" s="39"/>
      <c r="E25" s="260">
        <v>7387534</v>
      </c>
      <c r="F25" s="31">
        <f t="shared" si="0"/>
        <v>1.6686060240319045</v>
      </c>
      <c r="G25" s="43">
        <v>0</v>
      </c>
      <c r="H25" s="84">
        <f t="shared" si="1"/>
        <v>0</v>
      </c>
      <c r="I25" s="37">
        <f t="shared" si="2"/>
        <v>7387534</v>
      </c>
      <c r="J25" s="35">
        <v>7814667</v>
      </c>
      <c r="K25" s="31">
        <f t="shared" si="3"/>
        <v>1.7650816134319423</v>
      </c>
      <c r="L25" s="43">
        <v>0</v>
      </c>
      <c r="M25" s="84">
        <f t="shared" si="11"/>
        <v>0</v>
      </c>
      <c r="N25" s="37">
        <f t="shared" si="5"/>
        <v>7814667</v>
      </c>
      <c r="O25" s="29">
        <f t="shared" si="6"/>
        <v>94.534213677946866</v>
      </c>
      <c r="P25" s="29" t="str">
        <f t="shared" si="7"/>
        <v xml:space="preserve">－  </v>
      </c>
      <c r="Q25" s="31">
        <f t="shared" si="8"/>
        <v>94.534213677946866</v>
      </c>
      <c r="R25" s="31"/>
      <c r="S25" s="111" t="str">
        <f t="shared" si="9"/>
        <v>ロシア</v>
      </c>
    </row>
    <row r="26" spans="2:19" ht="14.1" customHeight="1">
      <c r="B26" s="10"/>
      <c r="C26" s="216" t="s">
        <v>176</v>
      </c>
      <c r="D26" s="39"/>
      <c r="E26" s="260">
        <v>3759151</v>
      </c>
      <c r="F26" s="31">
        <f t="shared" si="0"/>
        <v>0.84907115200357208</v>
      </c>
      <c r="G26" s="43">
        <v>0</v>
      </c>
      <c r="H26" s="84">
        <f t="shared" si="1"/>
        <v>0</v>
      </c>
      <c r="I26" s="37">
        <f t="shared" si="2"/>
        <v>3759151</v>
      </c>
      <c r="J26" s="35">
        <v>3920540</v>
      </c>
      <c r="K26" s="31">
        <f t="shared" si="3"/>
        <v>0.88552372976666394</v>
      </c>
      <c r="L26" s="43">
        <v>0</v>
      </c>
      <c r="M26" s="84">
        <f t="shared" si="11"/>
        <v>0</v>
      </c>
      <c r="N26" s="37">
        <f t="shared" si="5"/>
        <v>3920540</v>
      </c>
      <c r="O26" s="29">
        <f t="shared" si="6"/>
        <v>95.883500742244692</v>
      </c>
      <c r="P26" s="29" t="str">
        <f t="shared" si="7"/>
        <v xml:space="preserve">－  </v>
      </c>
      <c r="Q26" s="31">
        <f t="shared" si="8"/>
        <v>95.883500742244692</v>
      </c>
      <c r="R26" s="31"/>
      <c r="S26" s="111" t="str">
        <f t="shared" si="9"/>
        <v>ポーランド</v>
      </c>
    </row>
    <row r="27" spans="2:19" ht="14.1" customHeight="1">
      <c r="B27" s="10"/>
      <c r="C27" s="216" t="s">
        <v>46</v>
      </c>
      <c r="D27" s="39"/>
      <c r="E27" s="260">
        <v>1825606</v>
      </c>
      <c r="F27" s="31">
        <f t="shared" si="0"/>
        <v>0.41234560397404446</v>
      </c>
      <c r="G27" s="43">
        <v>0</v>
      </c>
      <c r="H27" s="84">
        <f t="shared" si="1"/>
        <v>0</v>
      </c>
      <c r="I27" s="37">
        <f t="shared" si="2"/>
        <v>1825606</v>
      </c>
      <c r="J27" s="35">
        <v>1578601</v>
      </c>
      <c r="K27" s="31">
        <f t="shared" si="3"/>
        <v>0.35655512897034225</v>
      </c>
      <c r="L27" s="43">
        <v>0</v>
      </c>
      <c r="M27" s="84">
        <f t="shared" si="11"/>
        <v>0</v>
      </c>
      <c r="N27" s="37">
        <f t="shared" si="5"/>
        <v>1578601</v>
      </c>
      <c r="O27" s="29">
        <f t="shared" si="6"/>
        <v>115.64708244831974</v>
      </c>
      <c r="P27" s="29" t="str">
        <f t="shared" si="7"/>
        <v xml:space="preserve">－  </v>
      </c>
      <c r="Q27" s="31">
        <f t="shared" si="8"/>
        <v>115.64708244831974</v>
      </c>
      <c r="R27" s="31"/>
      <c r="S27" s="111" t="str">
        <f t="shared" si="9"/>
        <v>チェコ</v>
      </c>
    </row>
    <row r="28" spans="2:19" ht="14.1" customHeight="1">
      <c r="B28" s="10"/>
      <c r="C28" s="216" t="s">
        <v>177</v>
      </c>
      <c r="D28" s="39"/>
      <c r="E28" s="260">
        <v>16627561</v>
      </c>
      <c r="F28" s="31">
        <f t="shared" si="0"/>
        <v>3.7556305594746444</v>
      </c>
      <c r="G28" s="43">
        <v>0</v>
      </c>
      <c r="H28" s="84">
        <f t="shared" si="1"/>
        <v>0</v>
      </c>
      <c r="I28" s="37">
        <f t="shared" si="2"/>
        <v>16627561</v>
      </c>
      <c r="J28" s="35">
        <v>19183474</v>
      </c>
      <c r="K28" s="31">
        <f t="shared" si="3"/>
        <v>4.3329289960979418</v>
      </c>
      <c r="L28" s="43">
        <v>0</v>
      </c>
      <c r="M28" s="84">
        <f t="shared" si="11"/>
        <v>0</v>
      </c>
      <c r="N28" s="37">
        <f t="shared" si="5"/>
        <v>19183474</v>
      </c>
      <c r="O28" s="29">
        <f t="shared" si="6"/>
        <v>86.676485187198111</v>
      </c>
      <c r="P28" s="29" t="str">
        <f t="shared" si="7"/>
        <v xml:space="preserve">－  </v>
      </c>
      <c r="Q28" s="31">
        <f t="shared" si="8"/>
        <v>86.676485187198111</v>
      </c>
      <c r="R28" s="31"/>
      <c r="S28" s="112" t="str">
        <f t="shared" si="9"/>
        <v>サウジアラビア</v>
      </c>
    </row>
    <row r="29" spans="2:19" ht="14.1" customHeight="1">
      <c r="B29" s="10"/>
      <c r="C29" s="216" t="s">
        <v>38</v>
      </c>
      <c r="D29" s="39"/>
      <c r="E29" s="260">
        <v>5428338</v>
      </c>
      <c r="F29" s="31">
        <f t="shared" si="0"/>
        <v>1.2260867411617056</v>
      </c>
      <c r="G29" s="43">
        <v>0</v>
      </c>
      <c r="H29" s="84">
        <f t="shared" si="1"/>
        <v>0</v>
      </c>
      <c r="I29" s="37">
        <f t="shared" si="2"/>
        <v>5428338</v>
      </c>
      <c r="J29" s="35">
        <v>3216206</v>
      </c>
      <c r="K29" s="31">
        <f t="shared" si="3"/>
        <v>0.7264373613884626</v>
      </c>
      <c r="L29" s="43">
        <v>0</v>
      </c>
      <c r="M29" s="84">
        <f t="shared" si="11"/>
        <v>0</v>
      </c>
      <c r="N29" s="37">
        <f t="shared" si="5"/>
        <v>3216206</v>
      </c>
      <c r="O29" s="29">
        <f t="shared" si="6"/>
        <v>168.78079327008282</v>
      </c>
      <c r="P29" s="29" t="str">
        <f t="shared" si="7"/>
        <v xml:space="preserve">－  </v>
      </c>
      <c r="Q29" s="31">
        <f t="shared" si="8"/>
        <v>168.78079327008282</v>
      </c>
      <c r="R29" s="31"/>
      <c r="S29" s="111" t="str">
        <f t="shared" si="9"/>
        <v>イスラエル</v>
      </c>
    </row>
    <row r="30" spans="2:19" ht="14.1" customHeight="1">
      <c r="B30" s="10"/>
      <c r="C30" s="217" t="s">
        <v>178</v>
      </c>
      <c r="D30" s="39"/>
      <c r="E30" s="260">
        <v>2022724</v>
      </c>
      <c r="F30" s="31">
        <f t="shared" si="0"/>
        <v>0.45686821222804652</v>
      </c>
      <c r="G30" s="43">
        <v>0</v>
      </c>
      <c r="H30" s="84">
        <f t="shared" si="1"/>
        <v>0</v>
      </c>
      <c r="I30" s="37">
        <f t="shared" si="2"/>
        <v>2022724</v>
      </c>
      <c r="J30" s="35">
        <v>1684375</v>
      </c>
      <c r="K30" s="31">
        <f t="shared" si="3"/>
        <v>0.38044606924702329</v>
      </c>
      <c r="L30" s="43">
        <v>0</v>
      </c>
      <c r="M30" s="84">
        <f t="shared" si="11"/>
        <v>0</v>
      </c>
      <c r="N30" s="37">
        <f t="shared" si="5"/>
        <v>1684375</v>
      </c>
      <c r="O30" s="29">
        <f t="shared" si="6"/>
        <v>120.08751020408164</v>
      </c>
      <c r="P30" s="29" t="str">
        <f t="shared" si="7"/>
        <v xml:space="preserve">－  </v>
      </c>
      <c r="Q30" s="31">
        <f t="shared" si="8"/>
        <v>120.08751020408164</v>
      </c>
      <c r="R30" s="31"/>
      <c r="S30" s="113" t="str">
        <f t="shared" si="9"/>
        <v>アラブ首長国連邦</v>
      </c>
    </row>
    <row r="31" spans="2:19" ht="14.1" customHeight="1">
      <c r="B31" s="10"/>
      <c r="C31" s="216" t="s">
        <v>39</v>
      </c>
      <c r="D31" s="39"/>
      <c r="E31" s="260">
        <v>4590</v>
      </c>
      <c r="F31" s="31">
        <f t="shared" si="0"/>
        <v>1.0367331846197177E-3</v>
      </c>
      <c r="G31" s="260">
        <v>8497614</v>
      </c>
      <c r="H31" s="84">
        <f t="shared" si="1"/>
        <v>13.504675153310771</v>
      </c>
      <c r="I31" s="37">
        <f t="shared" si="2"/>
        <v>8502204</v>
      </c>
      <c r="J31" s="35">
        <v>363542</v>
      </c>
      <c r="K31" s="31">
        <f t="shared" si="3"/>
        <v>8.2112430371028625E-2</v>
      </c>
      <c r="L31" s="37">
        <v>7348635</v>
      </c>
      <c r="M31" s="84">
        <f t="shared" si="11"/>
        <v>11.678681627013171</v>
      </c>
      <c r="N31" s="37">
        <f t="shared" si="5"/>
        <v>7712177</v>
      </c>
      <c r="O31" s="29">
        <f t="shared" si="6"/>
        <v>1.2625776388972938</v>
      </c>
      <c r="P31" s="29">
        <f t="shared" si="7"/>
        <v>115.63527104013194</v>
      </c>
      <c r="Q31" s="31">
        <f t="shared" si="8"/>
        <v>110.24389092729589</v>
      </c>
      <c r="R31" s="31"/>
      <c r="S31" s="111" t="str">
        <f t="shared" si="9"/>
        <v>大韓民国</v>
      </c>
    </row>
    <row r="32" spans="2:19" ht="14.1" customHeight="1">
      <c r="B32" s="10"/>
      <c r="C32" s="216" t="s">
        <v>45</v>
      </c>
      <c r="D32" s="39"/>
      <c r="E32" s="260">
        <v>1766630</v>
      </c>
      <c r="F32" s="31">
        <f t="shared" si="0"/>
        <v>0.39902482482456031</v>
      </c>
      <c r="G32" s="260">
        <v>19806878</v>
      </c>
      <c r="H32" s="84">
        <f t="shared" si="1"/>
        <v>31.477712825183367</v>
      </c>
      <c r="I32" s="37">
        <f t="shared" si="2"/>
        <v>21573508</v>
      </c>
      <c r="J32" s="35">
        <v>1982059</v>
      </c>
      <c r="K32" s="31">
        <f t="shared" si="3"/>
        <v>0.44768329829502679</v>
      </c>
      <c r="L32" s="37">
        <v>19767628</v>
      </c>
      <c r="M32" s="84">
        <f t="shared" si="11"/>
        <v>31.415335491996967</v>
      </c>
      <c r="N32" s="37">
        <f t="shared" si="5"/>
        <v>21749687</v>
      </c>
      <c r="O32" s="29">
        <f t="shared" si="6"/>
        <v>89.131050084785571</v>
      </c>
      <c r="P32" s="29">
        <f t="shared" si="7"/>
        <v>100.1985569538237</v>
      </c>
      <c r="Q32" s="31">
        <f t="shared" si="8"/>
        <v>99.189969952211271</v>
      </c>
      <c r="R32" s="31"/>
      <c r="S32" s="112" t="str">
        <f t="shared" si="9"/>
        <v>中華人民共和国</v>
      </c>
    </row>
    <row r="33" spans="2:19" ht="14.1" customHeight="1">
      <c r="B33" s="10"/>
      <c r="C33" s="216" t="s">
        <v>40</v>
      </c>
      <c r="D33" s="39"/>
      <c r="E33" s="260">
        <v>8643127</v>
      </c>
      <c r="F33" s="31">
        <f t="shared" si="0"/>
        <v>1.9522040478829339</v>
      </c>
      <c r="G33" s="260">
        <v>255626</v>
      </c>
      <c r="H33" s="84">
        <f t="shared" si="1"/>
        <v>0.40624887065242299</v>
      </c>
      <c r="I33" s="37">
        <f t="shared" si="2"/>
        <v>8898753</v>
      </c>
      <c r="J33" s="35">
        <v>10093372</v>
      </c>
      <c r="K33" s="31">
        <f t="shared" si="3"/>
        <v>2.2797676900025028</v>
      </c>
      <c r="L33" s="37">
        <v>262225</v>
      </c>
      <c r="M33" s="84">
        <f t="shared" si="11"/>
        <v>0.41673620878483264</v>
      </c>
      <c r="N33" s="37">
        <f t="shared" si="5"/>
        <v>10355597</v>
      </c>
      <c r="O33" s="29">
        <f t="shared" si="6"/>
        <v>85.63170960111249</v>
      </c>
      <c r="P33" s="29">
        <f t="shared" si="7"/>
        <v>97.483458861664602</v>
      </c>
      <c r="Q33" s="31">
        <f t="shared" si="8"/>
        <v>85.93182025140608</v>
      </c>
      <c r="R33" s="31"/>
      <c r="S33" s="111" t="str">
        <f t="shared" si="9"/>
        <v>台湾</v>
      </c>
    </row>
    <row r="34" spans="2:19" ht="14.1" customHeight="1">
      <c r="B34" s="10"/>
      <c r="C34" s="216" t="s">
        <v>179</v>
      </c>
      <c r="D34" s="39"/>
      <c r="E34" s="260">
        <v>130674</v>
      </c>
      <c r="F34" s="31">
        <f t="shared" si="0"/>
        <v>2.9515048402395855E-2</v>
      </c>
      <c r="G34" s="260">
        <v>363501</v>
      </c>
      <c r="H34" s="84">
        <f t="shared" si="1"/>
        <v>0.57768720995136025</v>
      </c>
      <c r="I34" s="37">
        <f t="shared" si="2"/>
        <v>494175</v>
      </c>
      <c r="J34" s="35">
        <v>269293</v>
      </c>
      <c r="K34" s="31">
        <f t="shared" si="3"/>
        <v>6.0824616445707545E-2</v>
      </c>
      <c r="L34" s="37">
        <v>473601</v>
      </c>
      <c r="M34" s="84">
        <f t="shared" si="11"/>
        <v>0.75266158915704273</v>
      </c>
      <c r="N34" s="37">
        <f t="shared" si="5"/>
        <v>742894</v>
      </c>
      <c r="O34" s="29">
        <f t="shared" si="6"/>
        <v>48.524840972472361</v>
      </c>
      <c r="P34" s="29">
        <f t="shared" si="7"/>
        <v>76.752582870390896</v>
      </c>
      <c r="Q34" s="31">
        <f t="shared" si="8"/>
        <v>66.520257264158829</v>
      </c>
      <c r="R34" s="31"/>
      <c r="S34" s="111" t="str">
        <f t="shared" si="9"/>
        <v>ベトナム</v>
      </c>
    </row>
    <row r="35" spans="2:19" ht="14.1" customHeight="1">
      <c r="B35" s="10"/>
      <c r="C35" s="216" t="s">
        <v>41</v>
      </c>
      <c r="D35" s="39"/>
      <c r="E35" s="260">
        <v>9388504</v>
      </c>
      <c r="F35" s="31">
        <f t="shared" si="0"/>
        <v>2.1205607082211237</v>
      </c>
      <c r="G35" s="260">
        <v>14358059</v>
      </c>
      <c r="H35" s="84">
        <f t="shared" si="1"/>
        <v>22.81827847523671</v>
      </c>
      <c r="I35" s="37">
        <f t="shared" si="2"/>
        <v>23746563</v>
      </c>
      <c r="J35" s="35">
        <v>25280155</v>
      </c>
      <c r="K35" s="31">
        <f t="shared" si="3"/>
        <v>5.7099728977843309</v>
      </c>
      <c r="L35" s="37">
        <v>17510449</v>
      </c>
      <c r="M35" s="84">
        <f t="shared" si="11"/>
        <v>27.828155707427456</v>
      </c>
      <c r="N35" s="37">
        <f t="shared" si="5"/>
        <v>42790604</v>
      </c>
      <c r="O35" s="29">
        <f t="shared" si="6"/>
        <v>37.137841915921797</v>
      </c>
      <c r="P35" s="29">
        <f t="shared" si="7"/>
        <v>81.997092136243907</v>
      </c>
      <c r="Q35" s="31">
        <f t="shared" si="8"/>
        <v>55.494806757109572</v>
      </c>
      <c r="R35" s="31"/>
      <c r="S35" s="111" t="str">
        <f t="shared" si="9"/>
        <v>タイ</v>
      </c>
    </row>
    <row r="36" spans="2:19" ht="14.1" customHeight="1">
      <c r="B36" s="10"/>
      <c r="C36" s="216" t="s">
        <v>146</v>
      </c>
      <c r="D36" s="39"/>
      <c r="E36" s="260">
        <v>2746986</v>
      </c>
      <c r="F36" s="31">
        <f t="shared" si="0"/>
        <v>0.62045567404918944</v>
      </c>
      <c r="G36" s="43">
        <v>0</v>
      </c>
      <c r="H36" s="84">
        <f t="shared" si="1"/>
        <v>0</v>
      </c>
      <c r="I36" s="37">
        <f t="shared" si="2"/>
        <v>2746986</v>
      </c>
      <c r="J36" s="35">
        <v>372547</v>
      </c>
      <c r="K36" s="31">
        <f t="shared" si="3"/>
        <v>8.4146369875930715E-2</v>
      </c>
      <c r="L36" s="43">
        <v>0</v>
      </c>
      <c r="M36" s="84">
        <f t="shared" si="11"/>
        <v>0</v>
      </c>
      <c r="N36" s="37">
        <f t="shared" si="5"/>
        <v>372547</v>
      </c>
      <c r="O36" s="29">
        <f t="shared" si="6"/>
        <v>737.35287091293185</v>
      </c>
      <c r="P36" s="29" t="str">
        <f t="shared" si="7"/>
        <v xml:space="preserve">－  </v>
      </c>
      <c r="Q36" s="31">
        <f>I36/N36*100</f>
        <v>737.35287091293185</v>
      </c>
      <c r="R36" s="31"/>
      <c r="S36" s="116" t="str">
        <f t="shared" si="9"/>
        <v>シンガポール</v>
      </c>
    </row>
    <row r="37" spans="2:19" ht="14.1" customHeight="1">
      <c r="B37" s="10"/>
      <c r="C37" s="216" t="s">
        <v>180</v>
      </c>
      <c r="D37" s="39"/>
      <c r="E37" s="260">
        <v>2228534</v>
      </c>
      <c r="F37" s="31">
        <f t="shared" si="0"/>
        <v>0.50335406336673594</v>
      </c>
      <c r="G37" s="260">
        <v>2032959</v>
      </c>
      <c r="H37" s="84">
        <f t="shared" si="1"/>
        <v>3.2308423158547228</v>
      </c>
      <c r="I37" s="37">
        <f t="shared" si="2"/>
        <v>4261493</v>
      </c>
      <c r="J37" s="35">
        <v>1186331</v>
      </c>
      <c r="K37" s="31">
        <f t="shared" si="3"/>
        <v>0.26795396854969372</v>
      </c>
      <c r="L37" s="37">
        <v>3250690</v>
      </c>
      <c r="M37" s="84">
        <f t="shared" si="11"/>
        <v>5.1660986806550397</v>
      </c>
      <c r="N37" s="37">
        <f t="shared" si="5"/>
        <v>4437021</v>
      </c>
      <c r="O37" s="29">
        <f t="shared" si="6"/>
        <v>187.85094547811698</v>
      </c>
      <c r="P37" s="29">
        <f t="shared" si="7"/>
        <v>62.53930703942855</v>
      </c>
      <c r="Q37" s="31">
        <f t="shared" si="8"/>
        <v>96.044012412832842</v>
      </c>
      <c r="R37" s="31"/>
      <c r="S37" s="111" t="str">
        <f t="shared" si="9"/>
        <v>マレーシア</v>
      </c>
    </row>
    <row r="38" spans="2:19" ht="14.1" customHeight="1">
      <c r="B38" s="10"/>
      <c r="C38" s="216" t="s">
        <v>42</v>
      </c>
      <c r="D38" s="39"/>
      <c r="E38" s="260">
        <v>64270</v>
      </c>
      <c r="F38" s="31">
        <f t="shared" si="0"/>
        <v>1.451652326263818E-2</v>
      </c>
      <c r="G38" s="260">
        <v>1140001</v>
      </c>
      <c r="H38" s="84">
        <f t="shared" si="1"/>
        <v>1.8117254066199562</v>
      </c>
      <c r="I38" s="37">
        <f t="shared" si="2"/>
        <v>1204271</v>
      </c>
      <c r="J38" s="35">
        <v>186847</v>
      </c>
      <c r="K38" s="31">
        <f t="shared" si="3"/>
        <v>4.2202720119093769E-2</v>
      </c>
      <c r="L38" s="37">
        <v>1396954</v>
      </c>
      <c r="M38" s="84">
        <f t="shared" si="11"/>
        <v>2.2200831873650761</v>
      </c>
      <c r="N38" s="37">
        <f t="shared" si="5"/>
        <v>1583801</v>
      </c>
      <c r="O38" s="29">
        <f t="shared" si="6"/>
        <v>34.397127061178395</v>
      </c>
      <c r="P38" s="29">
        <f t="shared" si="7"/>
        <v>81.606194620581647</v>
      </c>
      <c r="Q38" s="31">
        <f t="shared" si="8"/>
        <v>76.03676219424031</v>
      </c>
      <c r="R38" s="31"/>
      <c r="S38" s="111" t="str">
        <f t="shared" si="9"/>
        <v>フィリピン</v>
      </c>
    </row>
    <row r="39" spans="2:19" ht="14.1" customHeight="1">
      <c r="B39" s="10"/>
      <c r="C39" s="216" t="s">
        <v>344</v>
      </c>
      <c r="D39" s="39"/>
      <c r="E39" s="260">
        <v>2643934</v>
      </c>
      <c r="F39" s="31">
        <f t="shared" si="0"/>
        <v>0.5971795459138014</v>
      </c>
      <c r="G39" s="43">
        <v>0</v>
      </c>
      <c r="H39" s="84">
        <f t="shared" si="1"/>
        <v>0</v>
      </c>
      <c r="I39" s="37">
        <f t="shared" si="2"/>
        <v>2643934</v>
      </c>
      <c r="J39" s="35">
        <v>3738180</v>
      </c>
      <c r="K39" s="31">
        <f t="shared" si="3"/>
        <v>0.84433447844917997</v>
      </c>
      <c r="L39" s="43">
        <v>0</v>
      </c>
      <c r="M39" s="84">
        <f t="shared" si="11"/>
        <v>0</v>
      </c>
      <c r="N39" s="37">
        <f t="shared" si="5"/>
        <v>3738180</v>
      </c>
      <c r="O39" s="29">
        <f t="shared" si="6"/>
        <v>70.727840820934247</v>
      </c>
      <c r="P39" s="29" t="str">
        <f t="shared" si="7"/>
        <v xml:space="preserve">－  </v>
      </c>
      <c r="Q39" s="31">
        <f t="shared" si="8"/>
        <v>70.727840820934247</v>
      </c>
      <c r="R39" s="31"/>
      <c r="S39" s="113" t="str">
        <f t="shared" si="9"/>
        <v>南アフリカ共和国</v>
      </c>
    </row>
    <row r="40" spans="2:19" ht="14.1" customHeight="1">
      <c r="B40" s="10"/>
      <c r="C40" s="216" t="s">
        <v>44</v>
      </c>
      <c r="D40" s="39"/>
      <c r="E40" s="260">
        <v>47213769</v>
      </c>
      <c r="F40" s="31">
        <f t="shared" si="0"/>
        <v>10.66406995496072</v>
      </c>
      <c r="G40" s="43">
        <v>0</v>
      </c>
      <c r="H40" s="84">
        <f t="shared" si="1"/>
        <v>0</v>
      </c>
      <c r="I40" s="37">
        <f t="shared" si="2"/>
        <v>47213769</v>
      </c>
      <c r="J40" s="35">
        <v>42052705</v>
      </c>
      <c r="K40" s="31">
        <f t="shared" si="3"/>
        <v>9.4983518031641658</v>
      </c>
      <c r="L40" s="37">
        <v>17725</v>
      </c>
      <c r="M40" s="84">
        <f t="shared" si="11"/>
        <v>2.8169126897554235E-2</v>
      </c>
      <c r="N40" s="37">
        <f t="shared" si="5"/>
        <v>42070430</v>
      </c>
      <c r="O40" s="29">
        <f t="shared" si="6"/>
        <v>112.27284665754557</v>
      </c>
      <c r="P40" s="29" t="str">
        <f t="shared" si="7"/>
        <v xml:space="preserve">－  </v>
      </c>
      <c r="Q40" s="31">
        <f t="shared" si="8"/>
        <v>112.2255441648683</v>
      </c>
      <c r="R40" s="31"/>
      <c r="S40" s="112" t="str">
        <f t="shared" si="9"/>
        <v>オーストラリア</v>
      </c>
    </row>
    <row r="41" spans="2:19" ht="14.1" customHeight="1">
      <c r="B41" s="10"/>
      <c r="C41" s="216" t="s">
        <v>242</v>
      </c>
      <c r="D41" s="39"/>
      <c r="E41" s="260">
        <v>2329490</v>
      </c>
      <c r="F41" s="31">
        <f t="shared" si="0"/>
        <v>0.52615677260126059</v>
      </c>
      <c r="G41" s="260">
        <v>182764</v>
      </c>
      <c r="H41" s="84">
        <f t="shared" si="1"/>
        <v>0.29045429101859532</v>
      </c>
      <c r="I41" s="37">
        <f t="shared" si="2"/>
        <v>2512254</v>
      </c>
      <c r="J41" s="35">
        <v>1017663</v>
      </c>
      <c r="K41" s="31">
        <f t="shared" si="3"/>
        <v>0.22985729909796421</v>
      </c>
      <c r="L41" s="37">
        <v>177196</v>
      </c>
      <c r="M41" s="84">
        <f t="shared" si="11"/>
        <v>0.28160545047892921</v>
      </c>
      <c r="N41" s="37">
        <f t="shared" si="5"/>
        <v>1194859</v>
      </c>
      <c r="O41" s="29">
        <f t="shared" si="6"/>
        <v>228.90583621493562</v>
      </c>
      <c r="P41" s="29">
        <f t="shared" si="7"/>
        <v>103.14228312151516</v>
      </c>
      <c r="Q41" s="31">
        <f t="shared" ref="Q41:Q45" si="12">I41/N41*100</f>
        <v>210.2552686132841</v>
      </c>
      <c r="R41" s="31"/>
      <c r="S41" s="116" t="str">
        <f t="shared" si="9"/>
        <v>インドネシア</v>
      </c>
    </row>
    <row r="42" spans="2:19" ht="14.1" customHeight="1">
      <c r="B42" s="10"/>
      <c r="C42" s="216" t="s">
        <v>246</v>
      </c>
      <c r="D42" s="39"/>
      <c r="E42" s="260">
        <v>1120372</v>
      </c>
      <c r="F42" s="31">
        <f t="shared" si="0"/>
        <v>0.25305595457925106</v>
      </c>
      <c r="G42" s="43">
        <v>0</v>
      </c>
      <c r="H42" s="84">
        <f t="shared" si="1"/>
        <v>0</v>
      </c>
      <c r="I42" s="37">
        <f t="shared" si="2"/>
        <v>1120372</v>
      </c>
      <c r="J42" s="35">
        <v>908582</v>
      </c>
      <c r="K42" s="31">
        <f t="shared" si="3"/>
        <v>0.20521941401920532</v>
      </c>
      <c r="L42" s="43">
        <v>0</v>
      </c>
      <c r="M42" s="84">
        <f t="shared" si="11"/>
        <v>0</v>
      </c>
      <c r="N42" s="37">
        <f t="shared" si="5"/>
        <v>908582</v>
      </c>
      <c r="O42" s="29">
        <f t="shared" si="6"/>
        <v>123.30994890939948</v>
      </c>
      <c r="P42" s="29" t="str">
        <f t="shared" si="7"/>
        <v xml:space="preserve">－  </v>
      </c>
      <c r="Q42" s="31">
        <f t="shared" si="12"/>
        <v>123.30994890939948</v>
      </c>
      <c r="R42" s="31"/>
      <c r="S42" s="111" t="str">
        <f t="shared" si="9"/>
        <v>ペルー</v>
      </c>
    </row>
    <row r="43" spans="2:19" ht="14.1" customHeight="1">
      <c r="B43" s="10"/>
      <c r="C43" s="216" t="s">
        <v>349</v>
      </c>
      <c r="D43" s="39"/>
      <c r="E43" s="260">
        <v>920307</v>
      </c>
      <c r="F43" s="31">
        <f>E43/$E$7*100</f>
        <v>0.20786771392980793</v>
      </c>
      <c r="G43" s="260">
        <v>125723</v>
      </c>
      <c r="H43" s="84">
        <f>G43/$G$7*100</f>
        <v>0.19980294166099918</v>
      </c>
      <c r="I43" s="37">
        <f>E43+G43</f>
        <v>1046030</v>
      </c>
      <c r="J43" s="35">
        <v>745592</v>
      </c>
      <c r="K43" s="31">
        <f>J43/$E$7*100</f>
        <v>0.16840522191437571</v>
      </c>
      <c r="L43" s="43">
        <v>346309</v>
      </c>
      <c r="M43" s="84">
        <f>L43/$G$7*100</f>
        <v>0.5503651434000062</v>
      </c>
      <c r="N43" s="37">
        <f>J43+L43</f>
        <v>1091901</v>
      </c>
      <c r="O43" s="29">
        <f>IF(E43&gt;0,IF(J43&gt;0,E43/J43*100,"－  "),"－  ")</f>
        <v>123.43305722164402</v>
      </c>
      <c r="P43" s="29">
        <f>IF(G43&gt;0,IF(L43&gt;0,G43/L43*100,"－  "),"－  ")</f>
        <v>36.303705650156367</v>
      </c>
      <c r="Q43" s="31">
        <f>I43/N43*100</f>
        <v>95.798978112484562</v>
      </c>
      <c r="R43" s="31"/>
      <c r="S43" s="111" t="str">
        <f>C43</f>
        <v>スロバキア</v>
      </c>
    </row>
    <row r="44" spans="2:19" ht="14.1" customHeight="1">
      <c r="B44" s="10"/>
      <c r="C44" s="216" t="s">
        <v>350</v>
      </c>
      <c r="D44" s="39"/>
      <c r="E44" s="261">
        <v>1372491</v>
      </c>
      <c r="F44" s="31">
        <f>E44/$E$7*100</f>
        <v>0.31000151749278887</v>
      </c>
      <c r="G44" s="43">
        <v>0</v>
      </c>
      <c r="H44" s="84">
        <f>G44/$G$7*100</f>
        <v>0</v>
      </c>
      <c r="I44" s="37">
        <f>E44+G44</f>
        <v>1372491</v>
      </c>
      <c r="J44" s="35">
        <v>773910</v>
      </c>
      <c r="K44" s="31">
        <f>J44/$E$7*100</f>
        <v>0.17480134616754808</v>
      </c>
      <c r="L44" s="43">
        <v>0</v>
      </c>
      <c r="M44" s="84">
        <f>L44/$G$7*100</f>
        <v>0</v>
      </c>
      <c r="N44" s="37">
        <f>J44+L44</f>
        <v>773910</v>
      </c>
      <c r="O44" s="29">
        <f>IF(E44&gt;0,IF(J44&gt;0,E44/J44*100,"－  "),"－  ")</f>
        <v>177.3450401209443</v>
      </c>
      <c r="P44" s="29" t="str">
        <f>IF(G44&gt;0,IF(L44&gt;0,G44/L44*100,"－  "),"－  ")</f>
        <v xml:space="preserve">－  </v>
      </c>
      <c r="Q44" s="31">
        <f>I44/N44*100</f>
        <v>177.3450401209443</v>
      </c>
      <c r="R44" s="31"/>
      <c r="S44" s="111" t="str">
        <f>C44</f>
        <v>ルーマニア</v>
      </c>
    </row>
    <row r="45" spans="2:19" ht="14.1" customHeight="1" thickBot="1">
      <c r="B45" s="16"/>
      <c r="C45" s="218" t="s">
        <v>222</v>
      </c>
      <c r="D45" s="41"/>
      <c r="E45" s="36">
        <v>9900465</v>
      </c>
      <c r="F45" s="31">
        <f t="shared" si="0"/>
        <v>2.2361962110383558</v>
      </c>
      <c r="G45" s="196">
        <v>23146</v>
      </c>
      <c r="H45" s="84">
        <f t="shared" si="1"/>
        <v>3.6784350418662355E-2</v>
      </c>
      <c r="I45" s="37">
        <f t="shared" si="2"/>
        <v>9923611</v>
      </c>
      <c r="J45" s="36">
        <v>8805030</v>
      </c>
      <c r="K45" s="31">
        <f t="shared" ref="K45" si="13">J45/$E$7*100</f>
        <v>1.9887727216932791</v>
      </c>
      <c r="L45" s="196">
        <v>26081</v>
      </c>
      <c r="M45" s="84">
        <f t="shared" ref="M45" si="14">L45/$G$7*100</f>
        <v>4.1448744632728463E-2</v>
      </c>
      <c r="N45" s="37">
        <f t="shared" si="5"/>
        <v>8831111</v>
      </c>
      <c r="O45" s="46">
        <f t="shared" si="6"/>
        <v>112.44101382959512</v>
      </c>
      <c r="P45" s="46">
        <f>IF(G45&gt;0,IF(L45&gt;0,G45/L45*100,"－  "),"－  ")</f>
        <v>88.746597139680233</v>
      </c>
      <c r="Q45" s="34">
        <f t="shared" si="12"/>
        <v>112.37103689445189</v>
      </c>
      <c r="R45" s="34"/>
      <c r="S45" s="114" t="s">
        <v>263</v>
      </c>
    </row>
    <row r="46" spans="2:19" ht="14.1" customHeight="1">
      <c r="C46" s="275" t="s">
        <v>320</v>
      </c>
      <c r="D46" s="275"/>
      <c r="E46" s="275"/>
      <c r="F46" s="275"/>
      <c r="G46" s="275"/>
      <c r="H46" s="275"/>
      <c r="I46" s="275"/>
      <c r="J46" s="275"/>
      <c r="K46" s="275"/>
      <c r="L46" s="275"/>
      <c r="M46" s="275"/>
      <c r="N46" s="275"/>
    </row>
  </sheetData>
  <mergeCells count="12">
    <mergeCell ref="I2:M2"/>
    <mergeCell ref="B4:C6"/>
    <mergeCell ref="E4:I4"/>
    <mergeCell ref="E5:F5"/>
    <mergeCell ref="G5:H5"/>
    <mergeCell ref="J4:N4"/>
    <mergeCell ref="J5:K5"/>
    <mergeCell ref="C46:N46"/>
    <mergeCell ref="Q4:R4"/>
    <mergeCell ref="Q5:R5"/>
    <mergeCell ref="Q6:R6"/>
    <mergeCell ref="L5:M5"/>
  </mergeCells>
  <phoneticPr fontId="1"/>
  <pageMargins left="0.2" right="0.27" top="0.19685039370078741" bottom="0.19685039370078741" header="0" footer="0"/>
  <pageSetup paperSize="9" scale="8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N54"/>
  <sheetViews>
    <sheetView showGridLines="0" view="pageBreakPreview" topLeftCell="A4" zoomScale="90" zoomScaleNormal="100" zoomScaleSheetLayoutView="90" workbookViewId="0">
      <selection activeCell="F23" sqref="F23"/>
    </sheetView>
  </sheetViews>
  <sheetFormatPr defaultRowHeight="12.75"/>
  <cols>
    <col min="1" max="1" width="5" style="14" customWidth="1"/>
    <col min="2" max="2" width="0.875" style="14" customWidth="1"/>
    <col min="3" max="6" width="3.625" style="14" customWidth="1"/>
    <col min="7" max="7" width="11.875" style="14" customWidth="1"/>
    <col min="8" max="8" width="0.875" style="14" customWidth="1"/>
    <col min="9" max="9" width="5.625" style="14" customWidth="1"/>
    <col min="10" max="10" width="10.625" style="14" customWidth="1"/>
    <col min="11" max="11" width="13" style="14" customWidth="1"/>
    <col min="12" max="12" width="10.625" style="14" customWidth="1"/>
    <col min="13" max="13" width="12.875" style="14" customWidth="1"/>
    <col min="14" max="14" width="9.375" style="14" bestFit="1" customWidth="1"/>
    <col min="15" max="16384" width="9" style="14"/>
  </cols>
  <sheetData>
    <row r="1" spans="2:14" ht="13.5" customHeight="1"/>
    <row r="2" spans="2:14" ht="18" customHeight="1">
      <c r="E2" s="231" t="s">
        <v>271</v>
      </c>
      <c r="F2" s="126"/>
      <c r="G2" s="299" t="s">
        <v>256</v>
      </c>
      <c r="H2" s="332"/>
      <c r="I2" s="332"/>
      <c r="J2" s="332"/>
      <c r="K2" s="332"/>
      <c r="L2" s="332"/>
    </row>
    <row r="3" spans="2:14" ht="18" customHeight="1">
      <c r="E3" s="13"/>
      <c r="G3" s="199"/>
      <c r="H3" s="247"/>
      <c r="I3" s="247"/>
      <c r="J3" s="247"/>
      <c r="K3" s="247"/>
      <c r="L3" s="247"/>
    </row>
    <row r="5" spans="2:14" ht="13.5" thickBot="1">
      <c r="C5" s="14" t="s">
        <v>66</v>
      </c>
      <c r="M5" s="243" t="s">
        <v>192</v>
      </c>
    </row>
    <row r="6" spans="2:14" ht="15.95" customHeight="1">
      <c r="B6" s="226"/>
      <c r="C6" s="320" t="s">
        <v>78</v>
      </c>
      <c r="D6" s="320"/>
      <c r="E6" s="320"/>
      <c r="F6" s="320"/>
      <c r="G6" s="320"/>
      <c r="H6" s="226"/>
      <c r="I6" s="328" t="s">
        <v>48</v>
      </c>
      <c r="J6" s="330" t="s">
        <v>352</v>
      </c>
      <c r="K6" s="331"/>
      <c r="L6" s="326" t="s">
        <v>326</v>
      </c>
      <c r="M6" s="327"/>
    </row>
    <row r="7" spans="2:14" ht="15.95" customHeight="1">
      <c r="B7" s="227"/>
      <c r="C7" s="321"/>
      <c r="D7" s="321"/>
      <c r="E7" s="321"/>
      <c r="F7" s="321"/>
      <c r="G7" s="321"/>
      <c r="H7" s="227"/>
      <c r="I7" s="329"/>
      <c r="J7" s="86" t="s">
        <v>49</v>
      </c>
      <c r="K7" s="87" t="s">
        <v>50</v>
      </c>
      <c r="L7" s="97" t="s">
        <v>49</v>
      </c>
      <c r="M7" s="98" t="s">
        <v>50</v>
      </c>
    </row>
    <row r="8" spans="2:14" ht="6.95" customHeight="1">
      <c r="I8" s="21"/>
      <c r="J8" s="88"/>
      <c r="K8" s="57"/>
      <c r="L8" s="21"/>
      <c r="M8" s="10"/>
    </row>
    <row r="9" spans="2:14" ht="14.1" customHeight="1">
      <c r="C9" s="299" t="s">
        <v>83</v>
      </c>
      <c r="D9" s="299"/>
      <c r="E9" s="299"/>
      <c r="F9" s="299"/>
      <c r="G9" s="299"/>
      <c r="I9" s="200"/>
      <c r="J9" s="201"/>
      <c r="K9" s="202">
        <f>SUM(K12:K14,K17,K18,K24,K26)</f>
        <v>442736865</v>
      </c>
      <c r="L9" s="104"/>
      <c r="M9" s="64">
        <v>429036783</v>
      </c>
    </row>
    <row r="10" spans="2:14" ht="6.95" customHeight="1">
      <c r="I10" s="200"/>
      <c r="J10" s="201"/>
      <c r="K10" s="202"/>
      <c r="L10" s="104"/>
      <c r="M10" s="64"/>
    </row>
    <row r="11" spans="2:14" ht="14.1" customHeight="1">
      <c r="C11" s="325" t="s">
        <v>243</v>
      </c>
      <c r="D11" s="325"/>
      <c r="E11" s="325"/>
      <c r="F11" s="325"/>
      <c r="G11" s="325"/>
      <c r="I11" s="200"/>
      <c r="J11" s="201"/>
      <c r="K11" s="64">
        <v>0</v>
      </c>
      <c r="L11" s="104"/>
      <c r="M11" s="64">
        <v>0</v>
      </c>
    </row>
    <row r="12" spans="2:14" ht="14.1" customHeight="1">
      <c r="C12" s="325" t="s">
        <v>52</v>
      </c>
      <c r="D12" s="325"/>
      <c r="E12" s="325"/>
      <c r="F12" s="325"/>
      <c r="G12" s="325"/>
      <c r="I12" s="200"/>
      <c r="J12" s="201"/>
      <c r="K12" s="202">
        <v>0</v>
      </c>
      <c r="L12" s="104"/>
      <c r="M12" s="64">
        <v>537436</v>
      </c>
    </row>
    <row r="13" spans="2:14" ht="14.1" customHeight="1">
      <c r="C13" s="325" t="s">
        <v>190</v>
      </c>
      <c r="D13" s="325"/>
      <c r="E13" s="325"/>
      <c r="F13" s="325"/>
      <c r="G13" s="325"/>
      <c r="I13" s="200"/>
      <c r="J13" s="201"/>
      <c r="K13" s="202">
        <v>2982</v>
      </c>
      <c r="L13" s="104"/>
      <c r="M13" s="64">
        <v>2800</v>
      </c>
    </row>
    <row r="14" spans="2:14" ht="14.1" customHeight="1">
      <c r="C14" s="325" t="s">
        <v>53</v>
      </c>
      <c r="D14" s="325"/>
      <c r="E14" s="325"/>
      <c r="F14" s="325"/>
      <c r="G14" s="325"/>
      <c r="I14" s="200"/>
      <c r="J14" s="201"/>
      <c r="K14" s="202">
        <v>3718235</v>
      </c>
      <c r="L14" s="104"/>
      <c r="M14" s="64">
        <v>2797408</v>
      </c>
    </row>
    <row r="15" spans="2:14" ht="14.1" customHeight="1">
      <c r="D15" s="14" t="s">
        <v>58</v>
      </c>
      <c r="E15" s="325" t="s">
        <v>59</v>
      </c>
      <c r="F15" s="325"/>
      <c r="G15" s="325"/>
      <c r="I15" s="200"/>
      <c r="J15" s="201"/>
      <c r="K15" s="202">
        <v>1436604</v>
      </c>
      <c r="L15" s="104"/>
      <c r="M15" s="64">
        <v>626465</v>
      </c>
    </row>
    <row r="16" spans="2:14" ht="14.1" customHeight="1">
      <c r="D16" s="14" t="s">
        <v>58</v>
      </c>
      <c r="E16" s="325" t="s">
        <v>60</v>
      </c>
      <c r="F16" s="325"/>
      <c r="G16" s="325"/>
      <c r="I16" s="200" t="s">
        <v>57</v>
      </c>
      <c r="J16" s="201">
        <v>2009</v>
      </c>
      <c r="K16" s="202">
        <v>790815</v>
      </c>
      <c r="L16" s="104">
        <v>1222</v>
      </c>
      <c r="M16" s="64">
        <v>431739</v>
      </c>
      <c r="N16" s="203"/>
    </row>
    <row r="17" spans="2:13" ht="14.1" customHeight="1">
      <c r="C17" s="325" t="s">
        <v>54</v>
      </c>
      <c r="D17" s="325"/>
      <c r="E17" s="325"/>
      <c r="F17" s="325"/>
      <c r="G17" s="325"/>
      <c r="I17" s="200"/>
      <c r="J17" s="201"/>
      <c r="K17" s="202">
        <v>1466808</v>
      </c>
      <c r="L17" s="104"/>
      <c r="M17" s="64">
        <v>1610631</v>
      </c>
    </row>
    <row r="18" spans="2:13" ht="14.1" customHeight="1">
      <c r="C18" s="325" t="s">
        <v>191</v>
      </c>
      <c r="D18" s="325"/>
      <c r="E18" s="325"/>
      <c r="F18" s="325"/>
      <c r="G18" s="325"/>
      <c r="I18" s="200"/>
      <c r="J18" s="201"/>
      <c r="K18" s="202">
        <v>435562754</v>
      </c>
      <c r="L18" s="104"/>
      <c r="M18" s="64">
        <v>422065041</v>
      </c>
    </row>
    <row r="19" spans="2:13" ht="14.1" customHeight="1">
      <c r="D19" s="14" t="s">
        <v>58</v>
      </c>
      <c r="E19" s="325" t="s">
        <v>61</v>
      </c>
      <c r="F19" s="325"/>
      <c r="G19" s="325"/>
      <c r="I19" s="200"/>
      <c r="J19" s="201"/>
      <c r="K19" s="202">
        <v>2138033</v>
      </c>
      <c r="L19" s="104"/>
      <c r="M19" s="64">
        <v>6018969</v>
      </c>
    </row>
    <row r="20" spans="2:13" ht="14.1" customHeight="1">
      <c r="D20" s="14" t="s">
        <v>58</v>
      </c>
      <c r="E20" s="325" t="s">
        <v>62</v>
      </c>
      <c r="F20" s="325"/>
      <c r="G20" s="325"/>
      <c r="I20" s="200"/>
      <c r="J20" s="201"/>
      <c r="K20" s="202">
        <v>430683982</v>
      </c>
      <c r="L20" s="104"/>
      <c r="M20" s="64">
        <v>414413560</v>
      </c>
    </row>
    <row r="21" spans="2:13" ht="14.1" customHeight="1">
      <c r="E21" s="14" t="s">
        <v>58</v>
      </c>
      <c r="F21" s="325" t="s">
        <v>63</v>
      </c>
      <c r="G21" s="325"/>
      <c r="I21" s="200" t="s">
        <v>340</v>
      </c>
      <c r="J21" s="201">
        <v>209556</v>
      </c>
      <c r="K21" s="202">
        <v>416655380</v>
      </c>
      <c r="L21" s="104">
        <v>225200</v>
      </c>
      <c r="M21" s="64">
        <v>389901417</v>
      </c>
    </row>
    <row r="22" spans="2:13" ht="14.1" customHeight="1">
      <c r="F22" s="14" t="s">
        <v>58</v>
      </c>
      <c r="G22" s="242" t="s">
        <v>64</v>
      </c>
      <c r="I22" s="200" t="s">
        <v>340</v>
      </c>
      <c r="J22" s="201">
        <v>209556</v>
      </c>
      <c r="K22" s="202">
        <v>416655380</v>
      </c>
      <c r="L22" s="104">
        <v>225197</v>
      </c>
      <c r="M22" s="64">
        <v>389900759</v>
      </c>
    </row>
    <row r="23" spans="2:13" ht="14.1" customHeight="1">
      <c r="E23" s="14" t="s">
        <v>58</v>
      </c>
      <c r="F23" s="325" t="s">
        <v>65</v>
      </c>
      <c r="G23" s="325"/>
      <c r="I23" s="200" t="s">
        <v>341</v>
      </c>
      <c r="J23" s="201">
        <v>10867913</v>
      </c>
      <c r="K23" s="202">
        <v>13983602</v>
      </c>
      <c r="L23" s="104">
        <v>14365988</v>
      </c>
      <c r="M23" s="64">
        <v>19994088</v>
      </c>
    </row>
    <row r="24" spans="2:13" ht="14.1" customHeight="1">
      <c r="C24" s="325" t="s">
        <v>55</v>
      </c>
      <c r="D24" s="325"/>
      <c r="E24" s="325"/>
      <c r="F24" s="325"/>
      <c r="G24" s="325"/>
      <c r="I24" s="200"/>
      <c r="J24" s="201"/>
      <c r="K24" s="202">
        <v>479552</v>
      </c>
      <c r="L24" s="104"/>
      <c r="M24" s="64">
        <v>385195</v>
      </c>
    </row>
    <row r="25" spans="2:13" ht="14.1" customHeight="1">
      <c r="D25" s="14" t="s">
        <v>58</v>
      </c>
      <c r="E25" s="325" t="s">
        <v>181</v>
      </c>
      <c r="F25" s="325"/>
      <c r="G25" s="325"/>
      <c r="I25" s="200" t="s">
        <v>57</v>
      </c>
      <c r="J25" s="201">
        <v>4</v>
      </c>
      <c r="K25" s="202">
        <v>7862</v>
      </c>
      <c r="L25" s="104">
        <v>17</v>
      </c>
      <c r="M25" s="64">
        <v>25079</v>
      </c>
    </row>
    <row r="26" spans="2:13" ht="14.1" customHeight="1">
      <c r="C26" s="325" t="s">
        <v>56</v>
      </c>
      <c r="D26" s="325"/>
      <c r="E26" s="325"/>
      <c r="F26" s="325"/>
      <c r="G26" s="325"/>
      <c r="I26" s="200"/>
      <c r="J26" s="201"/>
      <c r="K26" s="202">
        <v>1506534</v>
      </c>
      <c r="L26" s="104"/>
      <c r="M26" s="64">
        <v>1638272</v>
      </c>
    </row>
    <row r="27" spans="2:13" ht="6.95" customHeight="1" thickBot="1">
      <c r="B27" s="16"/>
      <c r="C27" s="16"/>
      <c r="D27" s="16"/>
      <c r="E27" s="16"/>
      <c r="F27" s="16"/>
      <c r="G27" s="16"/>
      <c r="H27" s="16"/>
      <c r="I27" s="26"/>
      <c r="J27" s="26"/>
      <c r="K27" s="16"/>
      <c r="L27" s="26"/>
      <c r="M27" s="16"/>
    </row>
    <row r="31" spans="2:13" ht="13.5" thickBot="1">
      <c r="C31" s="14" t="s">
        <v>67</v>
      </c>
      <c r="M31" s="14" t="s">
        <v>234</v>
      </c>
    </row>
    <row r="32" spans="2:13" ht="15.95" customHeight="1">
      <c r="B32" s="226"/>
      <c r="C32" s="320" t="s">
        <v>47</v>
      </c>
      <c r="D32" s="320"/>
      <c r="E32" s="320"/>
      <c r="F32" s="320"/>
      <c r="G32" s="320"/>
      <c r="H32" s="226"/>
      <c r="I32" s="328" t="s">
        <v>48</v>
      </c>
      <c r="J32" s="330" t="s">
        <v>352</v>
      </c>
      <c r="K32" s="331"/>
      <c r="L32" s="326" t="s">
        <v>326</v>
      </c>
      <c r="M32" s="327"/>
    </row>
    <row r="33" spans="2:13" ht="15.95" customHeight="1">
      <c r="B33" s="227"/>
      <c r="C33" s="321"/>
      <c r="D33" s="321"/>
      <c r="E33" s="321"/>
      <c r="F33" s="321"/>
      <c r="G33" s="321"/>
      <c r="H33" s="227"/>
      <c r="I33" s="329"/>
      <c r="J33" s="86" t="s">
        <v>49</v>
      </c>
      <c r="K33" s="87" t="s">
        <v>50</v>
      </c>
      <c r="L33" s="97" t="s">
        <v>49</v>
      </c>
      <c r="M33" s="98" t="s">
        <v>50</v>
      </c>
    </row>
    <row r="34" spans="2:13" ht="6.95" customHeight="1">
      <c r="I34" s="21"/>
      <c r="J34" s="88"/>
      <c r="K34" s="57"/>
      <c r="L34" s="21"/>
      <c r="M34" s="10"/>
    </row>
    <row r="35" spans="2:13" ht="14.1" customHeight="1">
      <c r="C35" s="299" t="s">
        <v>83</v>
      </c>
      <c r="D35" s="299"/>
      <c r="E35" s="299"/>
      <c r="F35" s="299"/>
      <c r="G35" s="299"/>
      <c r="I35" s="200"/>
      <c r="J35" s="201"/>
      <c r="K35" s="202">
        <f>K39+K40+K43+K45+K49+K51</f>
        <v>62923498</v>
      </c>
      <c r="L35" s="104"/>
      <c r="M35" s="64">
        <v>64251765</v>
      </c>
    </row>
    <row r="36" spans="2:13" ht="6.95" customHeight="1">
      <c r="I36" s="200"/>
      <c r="J36" s="201"/>
      <c r="K36" s="202"/>
      <c r="L36" s="104"/>
      <c r="M36" s="64"/>
    </row>
    <row r="37" spans="2:13" ht="14.1" customHeight="1">
      <c r="C37" s="325" t="s">
        <v>51</v>
      </c>
      <c r="D37" s="325"/>
      <c r="E37" s="325"/>
      <c r="F37" s="325"/>
      <c r="G37" s="325"/>
      <c r="I37" s="200"/>
      <c r="J37" s="104"/>
      <c r="K37" s="64">
        <v>0</v>
      </c>
      <c r="L37" s="104"/>
      <c r="M37" s="64">
        <v>0</v>
      </c>
    </row>
    <row r="38" spans="2:13" ht="14.1" customHeight="1">
      <c r="C38" s="242"/>
      <c r="D38" s="14" t="s">
        <v>58</v>
      </c>
      <c r="E38" s="325" t="s">
        <v>68</v>
      </c>
      <c r="F38" s="325"/>
      <c r="G38" s="325"/>
      <c r="I38" s="200" t="s">
        <v>57</v>
      </c>
      <c r="J38" s="104">
        <v>0</v>
      </c>
      <c r="K38" s="64">
        <v>0</v>
      </c>
      <c r="L38" s="104">
        <v>0</v>
      </c>
      <c r="M38" s="64">
        <v>0</v>
      </c>
    </row>
    <row r="39" spans="2:13" ht="14.1" customHeight="1">
      <c r="C39" s="325" t="s">
        <v>52</v>
      </c>
      <c r="D39" s="325"/>
      <c r="E39" s="325"/>
      <c r="F39" s="325"/>
      <c r="G39" s="325"/>
      <c r="I39" s="200"/>
      <c r="J39" s="201"/>
      <c r="K39" s="202">
        <v>1036318</v>
      </c>
      <c r="L39" s="104"/>
      <c r="M39" s="64">
        <v>1008056</v>
      </c>
    </row>
    <row r="40" spans="2:13" ht="14.1" customHeight="1">
      <c r="C40" s="325" t="s">
        <v>53</v>
      </c>
      <c r="D40" s="325"/>
      <c r="E40" s="325"/>
      <c r="F40" s="325"/>
      <c r="G40" s="325"/>
      <c r="I40" s="200"/>
      <c r="J40" s="201"/>
      <c r="K40" s="202">
        <v>8893538</v>
      </c>
      <c r="L40" s="104"/>
      <c r="M40" s="64">
        <v>7352217</v>
      </c>
    </row>
    <row r="41" spans="2:13" ht="14.1" customHeight="1">
      <c r="D41" s="14" t="s">
        <v>58</v>
      </c>
      <c r="E41" s="325" t="s">
        <v>59</v>
      </c>
      <c r="F41" s="325"/>
      <c r="G41" s="325"/>
      <c r="I41" s="200"/>
      <c r="J41" s="201"/>
      <c r="K41" s="202">
        <v>8668024</v>
      </c>
      <c r="L41" s="104"/>
      <c r="M41" s="64">
        <v>7148999</v>
      </c>
    </row>
    <row r="42" spans="2:13" ht="14.1" customHeight="1">
      <c r="D42" s="14" t="s">
        <v>58</v>
      </c>
      <c r="E42" s="334" t="s">
        <v>69</v>
      </c>
      <c r="F42" s="334"/>
      <c r="G42" s="334"/>
      <c r="I42" s="200" t="s">
        <v>57</v>
      </c>
      <c r="J42" s="201">
        <v>0</v>
      </c>
      <c r="K42" s="202">
        <v>0</v>
      </c>
      <c r="L42" s="104">
        <v>0</v>
      </c>
      <c r="M42" s="64">
        <v>0</v>
      </c>
    </row>
    <row r="43" spans="2:13" ht="14.1" customHeight="1">
      <c r="C43" s="325" t="s">
        <v>54</v>
      </c>
      <c r="D43" s="325"/>
      <c r="E43" s="325"/>
      <c r="F43" s="325"/>
      <c r="G43" s="325"/>
      <c r="I43" s="200"/>
      <c r="J43" s="201"/>
      <c r="K43" s="202">
        <v>4668652</v>
      </c>
      <c r="L43" s="104"/>
      <c r="M43" s="64">
        <v>3653868</v>
      </c>
    </row>
    <row r="44" spans="2:13" ht="14.1" customHeight="1">
      <c r="D44" s="14" t="s">
        <v>58</v>
      </c>
      <c r="E44" s="333" t="s">
        <v>182</v>
      </c>
      <c r="F44" s="333"/>
      <c r="G44" s="333"/>
      <c r="I44" s="200" t="s">
        <v>342</v>
      </c>
      <c r="J44" s="201">
        <v>1076</v>
      </c>
      <c r="K44" s="202">
        <v>586761</v>
      </c>
      <c r="L44" s="104">
        <v>1270</v>
      </c>
      <c r="M44" s="64">
        <v>652336</v>
      </c>
    </row>
    <row r="45" spans="2:13" ht="14.1" customHeight="1">
      <c r="C45" s="325" t="s">
        <v>166</v>
      </c>
      <c r="D45" s="325"/>
      <c r="E45" s="325"/>
      <c r="F45" s="325"/>
      <c r="G45" s="325"/>
      <c r="I45" s="200"/>
      <c r="J45" s="201"/>
      <c r="K45" s="202">
        <v>48178498</v>
      </c>
      <c r="L45" s="104"/>
      <c r="M45" s="64">
        <v>51836483</v>
      </c>
    </row>
    <row r="46" spans="2:13" ht="14.1" customHeight="1">
      <c r="D46" s="14" t="s">
        <v>58</v>
      </c>
      <c r="E46" s="333" t="s">
        <v>183</v>
      </c>
      <c r="F46" s="333"/>
      <c r="G46" s="333"/>
      <c r="I46" s="200"/>
      <c r="J46" s="201"/>
      <c r="K46" s="202">
        <v>5240627</v>
      </c>
      <c r="L46" s="104"/>
      <c r="M46" s="64">
        <v>5213108</v>
      </c>
    </row>
    <row r="47" spans="2:13" ht="14.1" customHeight="1">
      <c r="D47" s="14" t="s">
        <v>58</v>
      </c>
      <c r="E47" s="325" t="s">
        <v>70</v>
      </c>
      <c r="F47" s="325"/>
      <c r="G47" s="325"/>
      <c r="I47" s="200"/>
      <c r="J47" s="201"/>
      <c r="K47" s="202">
        <v>21693279</v>
      </c>
      <c r="L47" s="104"/>
      <c r="M47" s="64">
        <v>26691327</v>
      </c>
    </row>
    <row r="48" spans="2:13" ht="14.1" customHeight="1">
      <c r="D48" s="14" t="s">
        <v>58</v>
      </c>
      <c r="E48" s="325" t="s">
        <v>71</v>
      </c>
      <c r="F48" s="325"/>
      <c r="G48" s="325"/>
      <c r="I48" s="200" t="s">
        <v>341</v>
      </c>
      <c r="J48" s="201">
        <v>21577178</v>
      </c>
      <c r="K48" s="202">
        <v>21244592</v>
      </c>
      <c r="L48" s="104">
        <v>21818689</v>
      </c>
      <c r="M48" s="64">
        <v>19932048</v>
      </c>
    </row>
    <row r="49" spans="2:13" ht="14.1" customHeight="1">
      <c r="C49" s="325" t="s">
        <v>55</v>
      </c>
      <c r="D49" s="325"/>
      <c r="E49" s="325"/>
      <c r="F49" s="325"/>
      <c r="G49" s="325"/>
      <c r="I49" s="200"/>
      <c r="J49" s="201"/>
      <c r="K49" s="202">
        <v>145186</v>
      </c>
      <c r="L49" s="104"/>
      <c r="M49" s="64">
        <v>401141</v>
      </c>
    </row>
    <row r="50" spans="2:13" ht="14.1" customHeight="1">
      <c r="D50" s="14" t="s">
        <v>58</v>
      </c>
      <c r="E50" s="325" t="s">
        <v>72</v>
      </c>
      <c r="F50" s="325"/>
      <c r="G50" s="325"/>
      <c r="I50" s="200" t="s">
        <v>341</v>
      </c>
      <c r="J50" s="201">
        <v>267071</v>
      </c>
      <c r="K50" s="202">
        <v>100008</v>
      </c>
      <c r="L50" s="104">
        <v>617598</v>
      </c>
      <c r="M50" s="64">
        <v>234324</v>
      </c>
    </row>
    <row r="51" spans="2:13" ht="14.1" customHeight="1">
      <c r="C51" s="325" t="s">
        <v>56</v>
      </c>
      <c r="D51" s="325"/>
      <c r="E51" s="325"/>
      <c r="F51" s="325"/>
      <c r="G51" s="325"/>
      <c r="I51" s="200"/>
      <c r="J51" s="201"/>
      <c r="K51" s="202">
        <v>1306</v>
      </c>
      <c r="L51" s="104"/>
      <c r="M51" s="64">
        <v>0</v>
      </c>
    </row>
    <row r="52" spans="2:13" ht="6.95" customHeight="1" thickBot="1">
      <c r="B52" s="16"/>
      <c r="C52" s="16"/>
      <c r="D52" s="16"/>
      <c r="E52" s="16"/>
      <c r="F52" s="16"/>
      <c r="G52" s="16"/>
      <c r="H52" s="16"/>
      <c r="I52" s="26"/>
      <c r="J52" s="101"/>
      <c r="K52" s="80"/>
      <c r="L52" s="26"/>
      <c r="M52" s="16"/>
    </row>
    <row r="53" spans="2:13" ht="5.25" customHeight="1"/>
    <row r="54" spans="2:13">
      <c r="C54" s="14" t="s">
        <v>319</v>
      </c>
    </row>
  </sheetData>
  <mergeCells count="41">
    <mergeCell ref="C39:G39"/>
    <mergeCell ref="C45:G45"/>
    <mergeCell ref="E46:G46"/>
    <mergeCell ref="C49:G49"/>
    <mergeCell ref="C51:G51"/>
    <mergeCell ref="E50:G50"/>
    <mergeCell ref="E47:G47"/>
    <mergeCell ref="E48:G48"/>
    <mergeCell ref="E42:G42"/>
    <mergeCell ref="E44:G44"/>
    <mergeCell ref="C43:G43"/>
    <mergeCell ref="E41:G41"/>
    <mergeCell ref="C40:G40"/>
    <mergeCell ref="C26:G26"/>
    <mergeCell ref="E38:G38"/>
    <mergeCell ref="L32:M32"/>
    <mergeCell ref="C32:G33"/>
    <mergeCell ref="I32:I33"/>
    <mergeCell ref="J32:K32"/>
    <mergeCell ref="C35:G35"/>
    <mergeCell ref="C37:G37"/>
    <mergeCell ref="G2:L2"/>
    <mergeCell ref="E20:G20"/>
    <mergeCell ref="F21:G21"/>
    <mergeCell ref="F23:G23"/>
    <mergeCell ref="E16:G16"/>
    <mergeCell ref="C13:G13"/>
    <mergeCell ref="C17:G17"/>
    <mergeCell ref="C14:G14"/>
    <mergeCell ref="E15:G15"/>
    <mergeCell ref="C11:G11"/>
    <mergeCell ref="C24:G24"/>
    <mergeCell ref="E25:G25"/>
    <mergeCell ref="C9:G9"/>
    <mergeCell ref="L6:M6"/>
    <mergeCell ref="I6:I7"/>
    <mergeCell ref="J6:K6"/>
    <mergeCell ref="C6:G7"/>
    <mergeCell ref="C18:G18"/>
    <mergeCell ref="E19:G19"/>
    <mergeCell ref="C12:G12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9-10</vt:lpstr>
      <vt:lpstr>9-11</vt:lpstr>
      <vt:lpstr>133</vt:lpstr>
      <vt:lpstr>9-12</vt:lpstr>
      <vt:lpstr>9-13</vt:lpstr>
      <vt:lpstr>9-14</vt:lpstr>
      <vt:lpstr>9-15</vt:lpstr>
      <vt:lpstr>'133'!Print_Area</vt:lpstr>
      <vt:lpstr>'9-12'!Print_Area</vt:lpstr>
      <vt:lpstr>'9-14'!Print_Area</vt:lpstr>
      <vt:lpstr>'9-15'!Print_Area</vt:lpstr>
      <vt:lpstr>'9-3'!Print_Area</vt:lpstr>
      <vt:lpstr>'9-6'!Print_Area</vt:lpstr>
      <vt:lpstr>'9-7'!Print_Area</vt:lpstr>
      <vt:lpstr>'9-9'!Print_Area</vt:lpstr>
    </vt:vector>
  </TitlesOfParts>
  <Company>防府市役所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電算統計課</dc:creator>
  <cp:lastModifiedBy>山本　優吾</cp:lastModifiedBy>
  <cp:lastPrinted>2023-06-02T04:29:04Z</cp:lastPrinted>
  <dcterms:created xsi:type="dcterms:W3CDTF">1998-12-10T04:54:32Z</dcterms:created>
  <dcterms:modified xsi:type="dcterms:W3CDTF">2023-06-08T07:33:18Z</dcterms:modified>
</cp:coreProperties>
</file>