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04_統計\16_統計書\【R06統計書】\Excel完成版\"/>
    </mc:Choice>
  </mc:AlternateContent>
  <bookViews>
    <workbookView xWindow="-2076" yWindow="2460" windowWidth="19176" windowHeight="4668" tabRatio="760"/>
  </bookViews>
  <sheets>
    <sheet name="2-1人口・世帯数の推移" sheetId="59" r:id="rId1"/>
    <sheet name="2-2現在の行政区画による人口の推移" sheetId="80" r:id="rId2"/>
    <sheet name="2-3年齢別人口（各歳）" sheetId="61" r:id="rId3"/>
    <sheet name="2-4地域別・世帯の種類、世帯人員別世帯数及び世帯人員" sheetId="4" r:id="rId4"/>
    <sheet name="2-5地域別・住居の種類、住宅の所有の関係別一般世帯数、一般" sheetId="5" r:id="rId5"/>
    <sheet name="2-6年齢大分類別人口・比率・指数" sheetId="62" r:id="rId6"/>
    <sheet name="2-7配偶関係、年齢、男女別１５歳以上人口" sheetId="63" r:id="rId7"/>
    <sheet name="2-8世帯人員別一般世帯数、一般世帯人員＜６歳未満・１８歳未満" sheetId="64" r:id="rId8"/>
    <sheet name="2-9施設等の世帯の種類、世帯人員別施設等の世帯数及び世帯人員" sheetId="65" r:id="rId9"/>
    <sheet name="2-10＜６歳未満・１８歳未満の親族のいる一般家庭及び親族のみ" sheetId="66" r:id="rId10"/>
    <sheet name="2-11人口集中地区（DIDｓ）の人口・面積" sheetId="11" r:id="rId11"/>
    <sheet name="2-12昼夜人口" sheetId="12" r:id="rId12"/>
    <sheet name="2-13地域別、年齢別（５歳階級）人口" sheetId="13" r:id="rId13"/>
    <sheet name="2-14年齢（５歳階級）、男女別高齢単身者数" sheetId="67" r:id="rId14"/>
    <sheet name="2-15夫の年齢、妻の年齢別高齢夫婦世帯数" sheetId="68" r:id="rId15"/>
    <sheet name="2-16町丁・大字別世帯数、人口" sheetId="45" r:id="rId16"/>
    <sheet name="2-17住宅の建て方、住宅の所有の関係別住宅に住む一般世帯数及" sheetId="69" r:id="rId17"/>
    <sheet name="2-18子供の数別母（父）子世帯数及び母（父）子世帯人員＜６歳" sheetId="20" r:id="rId18"/>
    <sheet name="2-19従業・通学時の世帯の状況、通勤・通学者数別住宅に住む" sheetId="21" r:id="rId19"/>
    <sheet name="2-20世帯人員別６５歳以上世帯員のいる一般世帯数一般世帯人員" sheetId="71" r:id="rId20"/>
    <sheet name="2-21世帯人員、住宅の所有の関係別住宅に住む６５歳以上世帯" sheetId="72" r:id="rId21"/>
    <sheet name="2-22住居の種類、住宅の所有の関係別６５歳以上世帯員のいる" sheetId="73" r:id="rId22"/>
    <sheet name="2-23住宅の建て方別住宅に住む６５歳以上世帯員のいる主世帯数" sheetId="75" r:id="rId23"/>
    <sheet name="2-24労働力状態、年齢（５歳階級）男女別１５歳以上人口" sheetId="76" r:id="rId24"/>
    <sheet name="2-25産業（大分類）、年齢（５歳階級）、男女別１５歳以上就業" sheetId="86" r:id="rId25"/>
    <sheet name="2-26産業（大分類）、従業上の地位（３区分）、男女別１５歳以" sheetId="87" r:id="rId26"/>
    <sheet name="2-27職業（大分類）、従業上の地位（３区分）、男女別１５歳以" sheetId="30" r:id="rId27"/>
    <sheet name="2-28常住地又は従業地による産業（大分類）別１５歳以上就業" sheetId="31" r:id="rId28"/>
    <sheet name="2-29常住地による従業地・通学地別、地区別１５歳以上就業者数" sheetId="83" r:id="rId29"/>
    <sheet name="2-30就業者、通学者の流出入状況" sheetId="88" r:id="rId30"/>
  </sheets>
  <definedNames>
    <definedName name="_xlnm.Print_Area" localSheetId="10">'2-11人口集中地区（DIDｓ）の人口・面積'!$A$1:$K$15</definedName>
    <definedName name="_xlnm.Print_Area" localSheetId="14">'2-15夫の年齢、妻の年齢別高齢夫婦世帯数'!$A$1:$K$17</definedName>
    <definedName name="_xlnm.Print_Area" localSheetId="22">'2-23住宅の建て方別住宅に住む６５歳以上世帯員のいる主世帯数'!$B$1:$L$23</definedName>
    <definedName name="_xlnm.Print_Area" localSheetId="24">'2-25産業（大分類）、年齢（５歳階級）、男女別１５歳以上就業'!$A$1:$U$83</definedName>
    <definedName name="_xlnm.Print_Area" localSheetId="25">'2-26産業（大分類）、従業上の地位（３区分）、男女別１５歳以'!$A$1:$Q$32</definedName>
  </definedNames>
  <calcPr calcId="162913"/>
</workbook>
</file>

<file path=xl/calcChain.xml><?xml version="1.0" encoding="utf-8"?>
<calcChain xmlns="http://schemas.openxmlformats.org/spreadsheetml/2006/main">
  <c r="K49" i="59" l="1"/>
  <c r="J49" i="59"/>
  <c r="J50" i="59" l="1"/>
  <c r="K50" i="59"/>
  <c r="K48" i="59" l="1"/>
  <c r="J48" i="59"/>
  <c r="F11" i="21" l="1"/>
  <c r="H11" i="21"/>
  <c r="I11" i="21"/>
  <c r="H14" i="12" l="1"/>
  <c r="K44" i="59" l="1"/>
  <c r="K45" i="59"/>
  <c r="K46" i="59"/>
  <c r="K47" i="59"/>
  <c r="J44" i="59"/>
  <c r="J45" i="59"/>
  <c r="J46" i="59"/>
  <c r="J47" i="59"/>
  <c r="O42" i="88" l="1"/>
  <c r="L42" i="88"/>
  <c r="O41" i="88"/>
  <c r="L41" i="88"/>
  <c r="Q39" i="88"/>
  <c r="P39" i="88"/>
  <c r="O39" i="88"/>
  <c r="N39" i="88"/>
  <c r="M39" i="88"/>
  <c r="L39" i="88"/>
  <c r="O37" i="88"/>
  <c r="L37" i="88"/>
  <c r="O36" i="88"/>
  <c r="L36" i="88"/>
  <c r="O35" i="88"/>
  <c r="L35" i="88"/>
  <c r="Q33" i="88"/>
  <c r="P33" i="88"/>
  <c r="O33" i="88"/>
  <c r="N33" i="88"/>
  <c r="M33" i="88"/>
  <c r="L33" i="88"/>
  <c r="O31" i="88"/>
  <c r="L31" i="88"/>
  <c r="O30" i="88"/>
  <c r="L30" i="88"/>
  <c r="O29" i="88"/>
  <c r="L29" i="88"/>
  <c r="O28" i="88"/>
  <c r="L28" i="88"/>
  <c r="O27" i="88"/>
  <c r="L27" i="88"/>
  <c r="O26" i="88"/>
  <c r="L26" i="88"/>
  <c r="O25" i="88"/>
  <c r="L25" i="88"/>
  <c r="O24" i="88"/>
  <c r="L24" i="88"/>
  <c r="O23" i="88"/>
  <c r="L23" i="88"/>
  <c r="O22" i="88"/>
  <c r="L22" i="88"/>
  <c r="O21" i="88"/>
  <c r="L21" i="88"/>
  <c r="O20" i="88"/>
  <c r="L20" i="88"/>
  <c r="O19" i="88"/>
  <c r="L19" i="88"/>
  <c r="O18" i="88"/>
  <c r="L18" i="88"/>
  <c r="O17" i="88"/>
  <c r="L17" i="88"/>
  <c r="Q15" i="88"/>
  <c r="P15" i="88"/>
  <c r="O15" i="88"/>
  <c r="N15" i="88"/>
  <c r="M15" i="88"/>
  <c r="L15" i="88"/>
  <c r="Q13" i="88"/>
  <c r="P13" i="88"/>
  <c r="O13" i="88"/>
  <c r="N13" i="88"/>
  <c r="M13" i="88"/>
  <c r="L13" i="88"/>
  <c r="Q11" i="88"/>
  <c r="P11" i="88"/>
  <c r="O11" i="88"/>
  <c r="N11" i="88"/>
  <c r="M11" i="88"/>
  <c r="L11" i="88"/>
  <c r="H15" i="88"/>
  <c r="S39" i="88" l="1"/>
  <c r="R39" i="88" s="1"/>
  <c r="S41" i="88"/>
  <c r="R41" i="88" s="1"/>
  <c r="S42" i="88"/>
  <c r="R42" i="88" s="1"/>
  <c r="S33" i="88"/>
  <c r="R33" i="88" s="1"/>
  <c r="S35" i="88"/>
  <c r="R35" i="88" s="1"/>
  <c r="S36" i="88"/>
  <c r="R36" i="88" s="1"/>
  <c r="S37" i="88"/>
  <c r="R37" i="88" s="1"/>
  <c r="S11" i="88"/>
  <c r="R11" i="88" s="1"/>
  <c r="S13" i="88"/>
  <c r="R13" i="88" s="1"/>
  <c r="S15" i="88"/>
  <c r="R15" i="88" s="1"/>
  <c r="S17" i="88"/>
  <c r="R17" i="88" s="1"/>
  <c r="S18" i="88"/>
  <c r="R18" i="88" s="1"/>
  <c r="S19" i="88"/>
  <c r="R19" i="88" s="1"/>
  <c r="S20" i="88"/>
  <c r="R20" i="88" s="1"/>
  <c r="S21" i="88"/>
  <c r="R21" i="88" s="1"/>
  <c r="S22" i="88"/>
  <c r="R22" i="88" s="1"/>
  <c r="S23" i="88"/>
  <c r="R23" i="88" s="1"/>
  <c r="S24" i="88"/>
  <c r="R24" i="88" s="1"/>
  <c r="S25" i="88"/>
  <c r="R25" i="88" s="1"/>
  <c r="S26" i="88"/>
  <c r="R26" i="88" s="1"/>
  <c r="S27" i="88"/>
  <c r="R27" i="88" s="1"/>
  <c r="S28" i="88"/>
  <c r="R28" i="88" s="1"/>
  <c r="S29" i="88"/>
  <c r="R29" i="88" s="1"/>
  <c r="S30" i="88"/>
  <c r="R30" i="88" s="1"/>
  <c r="S31" i="88"/>
  <c r="R31" i="88" s="1"/>
  <c r="D13" i="62" l="1"/>
  <c r="D19" i="62" s="1"/>
  <c r="D10" i="62"/>
  <c r="D11" i="62" s="1"/>
  <c r="D7" i="62"/>
  <c r="D8" i="62" s="1"/>
  <c r="G8" i="62"/>
  <c r="D16" i="62" l="1"/>
  <c r="D18" i="62"/>
  <c r="D14" i="62"/>
  <c r="D17" i="62"/>
  <c r="W42" i="88"/>
  <c r="T42" i="88"/>
  <c r="G42" i="88"/>
  <c r="D42" i="88"/>
  <c r="W41" i="88"/>
  <c r="T41" i="88"/>
  <c r="G41" i="88"/>
  <c r="D41" i="88"/>
  <c r="Y39" i="88"/>
  <c r="X39" i="88"/>
  <c r="W39" i="88"/>
  <c r="V39" i="88"/>
  <c r="U39" i="88"/>
  <c r="T39" i="88"/>
  <c r="I39" i="88"/>
  <c r="H39" i="88"/>
  <c r="G39" i="88"/>
  <c r="F39" i="88"/>
  <c r="E39" i="88"/>
  <c r="D39" i="88"/>
  <c r="W37" i="88"/>
  <c r="T37" i="88"/>
  <c r="G37" i="88"/>
  <c r="D37" i="88"/>
  <c r="W36" i="88"/>
  <c r="T36" i="88"/>
  <c r="G36" i="88"/>
  <c r="D36" i="88"/>
  <c r="W35" i="88"/>
  <c r="T35" i="88"/>
  <c r="G35" i="88"/>
  <c r="D35" i="88"/>
  <c r="Y33" i="88"/>
  <c r="X33" i="88"/>
  <c r="W33" i="88"/>
  <c r="W13" i="88" s="1"/>
  <c r="W11" i="88" s="1"/>
  <c r="V33" i="88"/>
  <c r="U33" i="88"/>
  <c r="T33" i="88"/>
  <c r="I33" i="88"/>
  <c r="H33" i="88"/>
  <c r="G33" i="88"/>
  <c r="F33" i="88"/>
  <c r="E33" i="88"/>
  <c r="D33" i="88"/>
  <c r="W31" i="88"/>
  <c r="T31" i="88"/>
  <c r="G31" i="88"/>
  <c r="D31" i="88"/>
  <c r="D15" i="88" s="1"/>
  <c r="D13" i="88" s="1"/>
  <c r="D11" i="88" s="1"/>
  <c r="W30" i="88"/>
  <c r="T30" i="88"/>
  <c r="G30" i="88"/>
  <c r="K30" i="88" s="1"/>
  <c r="J30" i="88" s="1"/>
  <c r="D30" i="88"/>
  <c r="W29" i="88"/>
  <c r="T29" i="88"/>
  <c r="G29" i="88"/>
  <c r="K29" i="88" s="1"/>
  <c r="J29" i="88" s="1"/>
  <c r="D29" i="88"/>
  <c r="W28" i="88"/>
  <c r="T28" i="88"/>
  <c r="G28" i="88"/>
  <c r="K28" i="88" s="1"/>
  <c r="J28" i="88" s="1"/>
  <c r="D28" i="88"/>
  <c r="W27" i="88"/>
  <c r="T27" i="88"/>
  <c r="G27" i="88"/>
  <c r="K27" i="88" s="1"/>
  <c r="J27" i="88" s="1"/>
  <c r="D27" i="88"/>
  <c r="W26" i="88"/>
  <c r="T26" i="88"/>
  <c r="G26" i="88"/>
  <c r="K26" i="88" s="1"/>
  <c r="J26" i="88" s="1"/>
  <c r="D26" i="88"/>
  <c r="W25" i="88"/>
  <c r="T25" i="88"/>
  <c r="G25" i="88"/>
  <c r="D25" i="88"/>
  <c r="W24" i="88"/>
  <c r="T24" i="88"/>
  <c r="G24" i="88"/>
  <c r="D24" i="88"/>
  <c r="W23" i="88"/>
  <c r="T23" i="88"/>
  <c r="G23" i="88"/>
  <c r="D23" i="88"/>
  <c r="W22" i="88"/>
  <c r="T22" i="88"/>
  <c r="G22" i="88"/>
  <c r="D22" i="88"/>
  <c r="W21" i="88"/>
  <c r="T21" i="88"/>
  <c r="G21" i="88"/>
  <c r="D21" i="88"/>
  <c r="W20" i="88"/>
  <c r="T20" i="88"/>
  <c r="G20" i="88"/>
  <c r="D20" i="88"/>
  <c r="W19" i="88"/>
  <c r="T19" i="88"/>
  <c r="G19" i="88"/>
  <c r="D19" i="88"/>
  <c r="W18" i="88"/>
  <c r="T18" i="88"/>
  <c r="G18" i="88"/>
  <c r="D18" i="88"/>
  <c r="W17" i="88"/>
  <c r="T17" i="88"/>
  <c r="G17" i="88"/>
  <c r="D17" i="88"/>
  <c r="Y15" i="88"/>
  <c r="X15" i="88"/>
  <c r="X13" i="88" s="1"/>
  <c r="X11" i="88" s="1"/>
  <c r="W15" i="88"/>
  <c r="V15" i="88"/>
  <c r="V13" i="88" s="1"/>
  <c r="V11" i="88" s="1"/>
  <c r="U15" i="88"/>
  <c r="T15" i="88"/>
  <c r="T13" i="88" s="1"/>
  <c r="T11" i="88" s="1"/>
  <c r="I15" i="88"/>
  <c r="G15" i="88"/>
  <c r="F15" i="88"/>
  <c r="E15" i="88"/>
  <c r="Y13" i="88"/>
  <c r="U13" i="88"/>
  <c r="I13" i="88"/>
  <c r="H13" i="88"/>
  <c r="G13" i="88"/>
  <c r="F13" i="88"/>
  <c r="E13" i="88"/>
  <c r="Y11" i="88"/>
  <c r="I11" i="88"/>
  <c r="H11" i="88"/>
  <c r="G11" i="88"/>
  <c r="F11" i="88"/>
  <c r="E11" i="88"/>
  <c r="AA41" i="88" l="1"/>
  <c r="Z41" i="88" s="1"/>
  <c r="AA39" i="88"/>
  <c r="Z39" i="88" s="1"/>
  <c r="U11" i="88"/>
  <c r="AA42" i="88"/>
  <c r="Z42" i="88" s="1"/>
  <c r="AA33" i="88"/>
  <c r="Z33" i="88" s="1"/>
  <c r="AA35" i="88"/>
  <c r="Z35" i="88" s="1"/>
  <c r="AA36" i="88"/>
  <c r="Z36" i="88" s="1"/>
  <c r="AA37" i="88"/>
  <c r="Z37" i="88" s="1"/>
  <c r="AA22" i="88"/>
  <c r="Z22" i="88" s="1"/>
  <c r="AA23" i="88"/>
  <c r="Z23" i="88" s="1"/>
  <c r="AA24" i="88"/>
  <c r="Z24" i="88" s="1"/>
  <c r="AA25" i="88"/>
  <c r="Z25" i="88" s="1"/>
  <c r="AA26" i="88"/>
  <c r="Z26" i="88" s="1"/>
  <c r="AA27" i="88"/>
  <c r="Z27" i="88" s="1"/>
  <c r="AA28" i="88"/>
  <c r="Z28" i="88" s="1"/>
  <c r="AA29" i="88"/>
  <c r="Z29" i="88" s="1"/>
  <c r="AA30" i="88"/>
  <c r="Z30" i="88" s="1"/>
  <c r="AA31" i="88"/>
  <c r="Z31" i="88" s="1"/>
  <c r="K31" i="88"/>
  <c r="J31" i="88" s="1"/>
  <c r="K39" i="88"/>
  <c r="J39" i="88" s="1"/>
  <c r="K41" i="88"/>
  <c r="J41" i="88" s="1"/>
  <c r="K42" i="88"/>
  <c r="J42" i="88" s="1"/>
  <c r="K33" i="88"/>
  <c r="J33" i="88" s="1"/>
  <c r="K35" i="88"/>
  <c r="J35" i="88" s="1"/>
  <c r="K36" i="88"/>
  <c r="J36" i="88" s="1"/>
  <c r="K37" i="88"/>
  <c r="J37" i="88" s="1"/>
  <c r="K11" i="88"/>
  <c r="J11" i="88" s="1"/>
  <c r="K13" i="88"/>
  <c r="J13" i="88" s="1"/>
  <c r="K15" i="88"/>
  <c r="J15" i="88" s="1"/>
  <c r="K17" i="88"/>
  <c r="J17" i="88" s="1"/>
  <c r="K18" i="88"/>
  <c r="J18" i="88" s="1"/>
  <c r="K19" i="88"/>
  <c r="J19" i="88" s="1"/>
  <c r="K20" i="88"/>
  <c r="J20" i="88" s="1"/>
  <c r="K21" i="88"/>
  <c r="J21" i="88" s="1"/>
  <c r="K22" i="88"/>
  <c r="J22" i="88" s="1"/>
  <c r="K23" i="88"/>
  <c r="J23" i="88" s="1"/>
  <c r="K24" i="88"/>
  <c r="J24" i="88" s="1"/>
  <c r="K25" i="88"/>
  <c r="J25" i="88" s="1"/>
  <c r="AA11" i="88"/>
  <c r="Z11" i="88" s="1"/>
  <c r="AA13" i="88"/>
  <c r="Z13" i="88" s="1"/>
  <c r="AA15" i="88"/>
  <c r="Z15" i="88" s="1"/>
  <c r="AA17" i="88"/>
  <c r="Z17" i="88" s="1"/>
  <c r="AA18" i="88"/>
  <c r="Z18" i="88" s="1"/>
  <c r="AA19" i="88"/>
  <c r="Z19" i="88" s="1"/>
  <c r="AA20" i="88"/>
  <c r="Z20" i="88" s="1"/>
  <c r="AA21" i="88"/>
  <c r="Z21" i="88" s="1"/>
  <c r="F31" i="87" l="1"/>
  <c r="F30" i="87"/>
  <c r="F29" i="87"/>
  <c r="F58" i="86" l="1"/>
  <c r="F57" i="86"/>
  <c r="F56" i="86"/>
  <c r="F55" i="86"/>
  <c r="F54" i="86"/>
  <c r="F53" i="86"/>
  <c r="F52" i="86"/>
  <c r="F51" i="86"/>
  <c r="F50" i="86"/>
  <c r="F49" i="86"/>
  <c r="F48" i="86"/>
  <c r="F47" i="86"/>
  <c r="F46" i="86"/>
  <c r="F45" i="86"/>
  <c r="F44" i="86"/>
  <c r="F43" i="86"/>
  <c r="F42" i="86"/>
  <c r="F41" i="86"/>
  <c r="F40" i="86"/>
  <c r="F39" i="86"/>
  <c r="F38" i="86"/>
  <c r="U37" i="86"/>
  <c r="T37" i="86"/>
  <c r="S37" i="86"/>
  <c r="R37" i="86"/>
  <c r="Q37" i="86"/>
  <c r="P37" i="86"/>
  <c r="O37" i="86"/>
  <c r="N37" i="86"/>
  <c r="M37" i="86"/>
  <c r="L37" i="86"/>
  <c r="K37" i="86"/>
  <c r="J37" i="86"/>
  <c r="I37" i="86"/>
  <c r="H37" i="86"/>
  <c r="G37" i="86"/>
  <c r="F6" i="87"/>
  <c r="N6" i="87"/>
  <c r="F37" i="86" l="1"/>
  <c r="Q31" i="87"/>
  <c r="P31" i="87"/>
  <c r="O31" i="87"/>
  <c r="N31" i="87"/>
  <c r="Q30" i="87"/>
  <c r="P30" i="87"/>
  <c r="O30" i="87"/>
  <c r="N30" i="87"/>
  <c r="Q29" i="87"/>
  <c r="P29" i="87"/>
  <c r="O29" i="87"/>
  <c r="N29" i="87"/>
  <c r="Q6" i="87"/>
  <c r="P6" i="87"/>
  <c r="O6" i="87"/>
  <c r="J9" i="5" l="1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AA24" i="13" l="1"/>
  <c r="AA23" i="13"/>
  <c r="AA22" i="13"/>
  <c r="AA21" i="13"/>
  <c r="AA20" i="13"/>
  <c r="AA19" i="13"/>
  <c r="AA18" i="13"/>
  <c r="AA17" i="13"/>
  <c r="AA15" i="13"/>
  <c r="AA14" i="13"/>
  <c r="AA13" i="13"/>
  <c r="AA12" i="13"/>
  <c r="AA11" i="13"/>
  <c r="AA10" i="13"/>
  <c r="AA9" i="13"/>
  <c r="K22" i="75" l="1"/>
  <c r="K21" i="75"/>
  <c r="K20" i="75"/>
  <c r="K19" i="75"/>
  <c r="K16" i="75"/>
  <c r="K17" i="75"/>
  <c r="K15" i="75"/>
  <c r="K12" i="75"/>
  <c r="K13" i="75"/>
  <c r="K11" i="75"/>
  <c r="K10" i="75"/>
  <c r="I11" i="73"/>
  <c r="H10" i="75" l="1"/>
  <c r="E8" i="72"/>
  <c r="E7" i="68" l="1"/>
  <c r="K24" i="66" l="1"/>
  <c r="G9" i="64"/>
  <c r="O6" i="63"/>
  <c r="E9" i="4" l="1"/>
  <c r="I10" i="31" l="1"/>
  <c r="H10" i="31"/>
  <c r="H8" i="12"/>
  <c r="H9" i="12"/>
  <c r="H10" i="12"/>
  <c r="H11" i="12"/>
  <c r="H12" i="12"/>
  <c r="H14" i="11"/>
  <c r="H13" i="11"/>
  <c r="G7" i="62"/>
  <c r="K39" i="59" l="1"/>
  <c r="K37" i="59"/>
  <c r="K35" i="59"/>
  <c r="K33" i="59"/>
  <c r="K31" i="59"/>
  <c r="K29" i="59"/>
  <c r="K21" i="59"/>
  <c r="K43" i="59"/>
  <c r="K42" i="59"/>
  <c r="K41" i="59"/>
  <c r="K40" i="59"/>
  <c r="J43" i="59"/>
  <c r="J42" i="59"/>
  <c r="E10" i="83"/>
  <c r="E11" i="83"/>
  <c r="E9" i="83"/>
  <c r="E23" i="83"/>
  <c r="I12" i="12"/>
  <c r="I14" i="12"/>
  <c r="I11" i="12"/>
  <c r="I10" i="12"/>
  <c r="I9" i="12"/>
  <c r="J10" i="31"/>
  <c r="E10" i="31"/>
  <c r="D10" i="31"/>
  <c r="H10" i="30"/>
  <c r="H12" i="30"/>
  <c r="G13" i="30"/>
  <c r="H9" i="30"/>
  <c r="M6" i="87"/>
  <c r="L6" i="87"/>
  <c r="L31" i="87"/>
  <c r="F9" i="86"/>
  <c r="E51" i="76"/>
  <c r="N29" i="76"/>
  <c r="M29" i="76"/>
  <c r="L29" i="76"/>
  <c r="K29" i="76"/>
  <c r="J29" i="76"/>
  <c r="I29" i="76"/>
  <c r="H29" i="76"/>
  <c r="G29" i="76"/>
  <c r="F29" i="76"/>
  <c r="E30" i="76"/>
  <c r="E29" i="76"/>
  <c r="F9" i="76"/>
  <c r="F30" i="76"/>
  <c r="E9" i="76"/>
  <c r="F9" i="4"/>
  <c r="H9" i="4"/>
  <c r="I9" i="4"/>
  <c r="J9" i="4"/>
  <c r="K9" i="4"/>
  <c r="L9" i="4"/>
  <c r="M9" i="4"/>
  <c r="N9" i="4"/>
  <c r="O9" i="4"/>
  <c r="P9" i="4"/>
  <c r="Q9" i="4"/>
  <c r="F7" i="68"/>
  <c r="D7" i="67"/>
  <c r="G8" i="64"/>
  <c r="D6" i="45"/>
  <c r="J7" i="62"/>
  <c r="J16" i="62" s="1"/>
  <c r="H14" i="73"/>
  <c r="G14" i="73"/>
  <c r="H13" i="73"/>
  <c r="H11" i="73" s="1"/>
  <c r="F10" i="72"/>
  <c r="F8" i="72" s="1"/>
  <c r="C7" i="71"/>
  <c r="I19" i="69"/>
  <c r="G18" i="69"/>
  <c r="G17" i="69" s="1"/>
  <c r="F19" i="69"/>
  <c r="G10" i="69"/>
  <c r="I11" i="69"/>
  <c r="F11" i="69" s="1"/>
  <c r="D15" i="68"/>
  <c r="D9" i="68"/>
  <c r="C9" i="67"/>
  <c r="H12" i="11"/>
  <c r="K19" i="66"/>
  <c r="K17" i="66"/>
  <c r="F17" i="66"/>
  <c r="E17" i="66" s="1"/>
  <c r="F6" i="63"/>
  <c r="G19" i="64"/>
  <c r="G13" i="64"/>
  <c r="E8" i="63"/>
  <c r="G6" i="63"/>
  <c r="L19" i="62"/>
  <c r="K18" i="61"/>
  <c r="K124" i="61"/>
  <c r="K123" i="61"/>
  <c r="K113" i="61"/>
  <c r="K122" i="61" s="1"/>
  <c r="K114" i="61"/>
  <c r="K115" i="61"/>
  <c r="K116" i="61"/>
  <c r="K117" i="61"/>
  <c r="K118" i="61"/>
  <c r="K119" i="61"/>
  <c r="K120" i="61"/>
  <c r="K121" i="61"/>
  <c r="K112" i="61"/>
  <c r="K102" i="61"/>
  <c r="K103" i="61"/>
  <c r="K104" i="61"/>
  <c r="K105" i="61"/>
  <c r="K106" i="61"/>
  <c r="K107" i="61"/>
  <c r="K108" i="61"/>
  <c r="K109" i="61"/>
  <c r="K110" i="61"/>
  <c r="K101" i="61"/>
  <c r="K111" i="61"/>
  <c r="K91" i="61"/>
  <c r="K92" i="61"/>
  <c r="K93" i="61"/>
  <c r="K94" i="61"/>
  <c r="K95" i="61"/>
  <c r="K96" i="61"/>
  <c r="K97" i="61"/>
  <c r="K98" i="61"/>
  <c r="K99" i="61"/>
  <c r="K90" i="61"/>
  <c r="K100" i="61" s="1"/>
  <c r="K80" i="61"/>
  <c r="K81" i="61"/>
  <c r="K82" i="61"/>
  <c r="K83" i="61"/>
  <c r="K84" i="61"/>
  <c r="K85" i="61"/>
  <c r="K86" i="61"/>
  <c r="K87" i="61"/>
  <c r="K88" i="61"/>
  <c r="K79" i="61"/>
  <c r="K89" i="61" s="1"/>
  <c r="K69" i="61"/>
  <c r="K78" i="61" s="1"/>
  <c r="K70" i="61"/>
  <c r="K71" i="61"/>
  <c r="K72" i="61"/>
  <c r="K73" i="61"/>
  <c r="K74" i="61"/>
  <c r="K75" i="61"/>
  <c r="K76" i="61"/>
  <c r="K77" i="61"/>
  <c r="K68" i="61"/>
  <c r="K52" i="61"/>
  <c r="K53" i="61"/>
  <c r="K54" i="61"/>
  <c r="K55" i="61"/>
  <c r="K56" i="61"/>
  <c r="K57" i="61"/>
  <c r="K58" i="61"/>
  <c r="K59" i="61"/>
  <c r="K60" i="61"/>
  <c r="K51" i="61"/>
  <c r="K41" i="61"/>
  <c r="K42" i="61"/>
  <c r="K43" i="61"/>
  <c r="K44" i="61"/>
  <c r="K45" i="61"/>
  <c r="K46" i="61"/>
  <c r="K47" i="61"/>
  <c r="K48" i="61"/>
  <c r="K49" i="61"/>
  <c r="K40" i="61"/>
  <c r="K50" i="61"/>
  <c r="K30" i="61"/>
  <c r="K31" i="61"/>
  <c r="K32" i="61"/>
  <c r="K33" i="61"/>
  <c r="K34" i="61"/>
  <c r="K35" i="61"/>
  <c r="K36" i="61"/>
  <c r="K37" i="61"/>
  <c r="K38" i="61"/>
  <c r="K29" i="61"/>
  <c r="K39" i="61" s="1"/>
  <c r="K19" i="61"/>
  <c r="K20" i="61"/>
  <c r="K21" i="61"/>
  <c r="K22" i="61"/>
  <c r="K23" i="61"/>
  <c r="K24" i="61"/>
  <c r="K25" i="61"/>
  <c r="K26" i="61"/>
  <c r="K27" i="61"/>
  <c r="K8" i="61"/>
  <c r="K9" i="61"/>
  <c r="K10" i="61"/>
  <c r="K11" i="61"/>
  <c r="K12" i="61"/>
  <c r="K13" i="61"/>
  <c r="K14" i="61"/>
  <c r="K15" i="61"/>
  <c r="K16" i="61"/>
  <c r="K7" i="61"/>
  <c r="L122" i="61"/>
  <c r="M122" i="61"/>
  <c r="L111" i="61"/>
  <c r="M111" i="61"/>
  <c r="L100" i="61"/>
  <c r="M100" i="61"/>
  <c r="L89" i="61"/>
  <c r="M89" i="61"/>
  <c r="L78" i="61"/>
  <c r="M78" i="61"/>
  <c r="L61" i="61"/>
  <c r="M61" i="61"/>
  <c r="L50" i="61"/>
  <c r="M50" i="61"/>
  <c r="L39" i="61"/>
  <c r="M39" i="61"/>
  <c r="L28" i="61"/>
  <c r="M28" i="61"/>
  <c r="L17" i="61"/>
  <c r="L6" i="61" s="1"/>
  <c r="M17" i="61"/>
  <c r="J41" i="59"/>
  <c r="J40" i="59"/>
  <c r="F38" i="59"/>
  <c r="K38" i="59" s="1"/>
  <c r="C10" i="67"/>
  <c r="C7" i="67" s="1"/>
  <c r="R28" i="83"/>
  <c r="Q28" i="83"/>
  <c r="P28" i="83"/>
  <c r="O28" i="83"/>
  <c r="N28" i="83"/>
  <c r="L28" i="83"/>
  <c r="K28" i="83"/>
  <c r="J28" i="83"/>
  <c r="I28" i="83"/>
  <c r="H28" i="83"/>
  <c r="G28" i="83"/>
  <c r="E26" i="83"/>
  <c r="E25" i="83"/>
  <c r="E24" i="83"/>
  <c r="E22" i="83"/>
  <c r="E21" i="83"/>
  <c r="E19" i="83"/>
  <c r="E18" i="83"/>
  <c r="E17" i="83"/>
  <c r="M28" i="83"/>
  <c r="E15" i="83"/>
  <c r="F28" i="83"/>
  <c r="E28" i="83" s="1"/>
  <c r="E13" i="83"/>
  <c r="E12" i="83"/>
  <c r="J20" i="30"/>
  <c r="I20" i="30"/>
  <c r="H20" i="30"/>
  <c r="G20" i="30"/>
  <c r="J19" i="30"/>
  <c r="I19" i="30"/>
  <c r="H19" i="30"/>
  <c r="G19" i="30"/>
  <c r="J18" i="30"/>
  <c r="I18" i="30"/>
  <c r="H18" i="30"/>
  <c r="G18" i="30"/>
  <c r="J17" i="30"/>
  <c r="I17" i="30"/>
  <c r="H17" i="30"/>
  <c r="G17" i="30"/>
  <c r="J16" i="30"/>
  <c r="I16" i="30"/>
  <c r="H16" i="30"/>
  <c r="G16" i="30"/>
  <c r="J15" i="30"/>
  <c r="I15" i="30"/>
  <c r="H15" i="30"/>
  <c r="G15" i="30"/>
  <c r="J14" i="30"/>
  <c r="I14" i="30"/>
  <c r="H14" i="30"/>
  <c r="G14" i="30"/>
  <c r="J13" i="30"/>
  <c r="I13" i="30"/>
  <c r="H13" i="30"/>
  <c r="J12" i="30"/>
  <c r="I12" i="30"/>
  <c r="G12" i="30"/>
  <c r="J11" i="30"/>
  <c r="I11" i="30"/>
  <c r="H11" i="30"/>
  <c r="G11" i="30"/>
  <c r="J10" i="30"/>
  <c r="I10" i="30"/>
  <c r="G10" i="30"/>
  <c r="J9" i="30"/>
  <c r="I9" i="30"/>
  <c r="G9" i="30"/>
  <c r="R8" i="30"/>
  <c r="Q8" i="30"/>
  <c r="P8" i="30"/>
  <c r="O8" i="30"/>
  <c r="N8" i="30"/>
  <c r="M8" i="30"/>
  <c r="L8" i="30"/>
  <c r="K8" i="30"/>
  <c r="J39" i="59"/>
  <c r="J37" i="59"/>
  <c r="F36" i="59"/>
  <c r="K36" i="59" s="1"/>
  <c r="K35" i="66"/>
  <c r="K33" i="66"/>
  <c r="K31" i="66"/>
  <c r="F23" i="86"/>
  <c r="F21" i="86"/>
  <c r="G13" i="73"/>
  <c r="G11" i="73" s="1"/>
  <c r="I15" i="73"/>
  <c r="I16" i="73"/>
  <c r="I17" i="73"/>
  <c r="I18" i="73"/>
  <c r="I19" i="73"/>
  <c r="I21" i="73"/>
  <c r="F14" i="73"/>
  <c r="F13" i="73"/>
  <c r="H7" i="68"/>
  <c r="H8" i="5"/>
  <c r="K7" i="68"/>
  <c r="G14" i="64"/>
  <c r="I14" i="69"/>
  <c r="F14" i="69"/>
  <c r="J10" i="69"/>
  <c r="J9" i="69"/>
  <c r="K10" i="69"/>
  <c r="L10" i="69"/>
  <c r="I10" i="69" s="1"/>
  <c r="I20" i="69"/>
  <c r="F20" i="69"/>
  <c r="I21" i="69"/>
  <c r="F21" i="69"/>
  <c r="I22" i="69"/>
  <c r="F22" i="69"/>
  <c r="I23" i="69"/>
  <c r="F23" i="69"/>
  <c r="L14" i="62"/>
  <c r="I19" i="62"/>
  <c r="H19" i="62"/>
  <c r="G13" i="62"/>
  <c r="F19" i="62"/>
  <c r="E19" i="62"/>
  <c r="I18" i="62"/>
  <c r="H18" i="62"/>
  <c r="G10" i="62"/>
  <c r="F18" i="62"/>
  <c r="E18" i="62"/>
  <c r="I17" i="62"/>
  <c r="H17" i="62"/>
  <c r="F17" i="62"/>
  <c r="E17" i="62"/>
  <c r="I16" i="62"/>
  <c r="H16" i="62"/>
  <c r="F16" i="62"/>
  <c r="E16" i="62"/>
  <c r="I14" i="62"/>
  <c r="H14" i="62"/>
  <c r="F14" i="62"/>
  <c r="E14" i="62"/>
  <c r="I11" i="62"/>
  <c r="H11" i="62"/>
  <c r="F11" i="62"/>
  <c r="E11" i="62"/>
  <c r="I8" i="62"/>
  <c r="H8" i="62"/>
  <c r="F8" i="62"/>
  <c r="E8" i="62"/>
  <c r="K14" i="62"/>
  <c r="J10" i="62"/>
  <c r="J13" i="62"/>
  <c r="J14" i="62" s="1"/>
  <c r="L11" i="62"/>
  <c r="K11" i="62"/>
  <c r="L8" i="62"/>
  <c r="K8" i="62"/>
  <c r="I8" i="5"/>
  <c r="G6" i="87"/>
  <c r="H6" i="87"/>
  <c r="I6" i="87"/>
  <c r="J6" i="87"/>
  <c r="K6" i="87"/>
  <c r="G29" i="87"/>
  <c r="H29" i="87"/>
  <c r="I29" i="87"/>
  <c r="J29" i="87"/>
  <c r="K29" i="87"/>
  <c r="L29" i="87"/>
  <c r="M29" i="87"/>
  <c r="G30" i="87"/>
  <c r="H30" i="87"/>
  <c r="I30" i="87"/>
  <c r="J30" i="87"/>
  <c r="K30" i="87"/>
  <c r="L30" i="87"/>
  <c r="M30" i="87"/>
  <c r="G31" i="87"/>
  <c r="H31" i="87"/>
  <c r="I31" i="87"/>
  <c r="J31" i="87"/>
  <c r="K31" i="87"/>
  <c r="M31" i="87"/>
  <c r="F76" i="86"/>
  <c r="F75" i="86"/>
  <c r="F73" i="86"/>
  <c r="I60" i="86"/>
  <c r="J60" i="86"/>
  <c r="K60" i="86"/>
  <c r="L60" i="86"/>
  <c r="M60" i="86"/>
  <c r="N60" i="86"/>
  <c r="O60" i="86"/>
  <c r="P60" i="86"/>
  <c r="Q60" i="86"/>
  <c r="R60" i="86"/>
  <c r="S60" i="86"/>
  <c r="T60" i="86"/>
  <c r="U60" i="86"/>
  <c r="H60" i="86"/>
  <c r="G60" i="86"/>
  <c r="F81" i="86"/>
  <c r="F64" i="86"/>
  <c r="F29" i="86"/>
  <c r="U8" i="86"/>
  <c r="T8" i="86"/>
  <c r="S8" i="86"/>
  <c r="R8" i="86"/>
  <c r="Q8" i="86"/>
  <c r="P8" i="86"/>
  <c r="O8" i="86"/>
  <c r="N8" i="86"/>
  <c r="M8" i="86"/>
  <c r="L8" i="86"/>
  <c r="K8" i="86"/>
  <c r="J8" i="86"/>
  <c r="I8" i="86"/>
  <c r="H8" i="86"/>
  <c r="G8" i="86"/>
  <c r="F10" i="86"/>
  <c r="F11" i="86"/>
  <c r="F12" i="86"/>
  <c r="F13" i="86"/>
  <c r="F14" i="86"/>
  <c r="F15" i="86"/>
  <c r="F16" i="86"/>
  <c r="F17" i="86"/>
  <c r="F18" i="86"/>
  <c r="F19" i="86"/>
  <c r="F20" i="86"/>
  <c r="F22" i="86"/>
  <c r="F24" i="86"/>
  <c r="F25" i="86"/>
  <c r="F26" i="86"/>
  <c r="F27" i="86"/>
  <c r="F28" i="86"/>
  <c r="F61" i="86"/>
  <c r="F62" i="86"/>
  <c r="F63" i="86"/>
  <c r="F65" i="86"/>
  <c r="F66" i="86"/>
  <c r="F67" i="86"/>
  <c r="F68" i="86"/>
  <c r="F69" i="86"/>
  <c r="F70" i="86"/>
  <c r="F71" i="86"/>
  <c r="F72" i="86"/>
  <c r="F74" i="86"/>
  <c r="F77" i="86"/>
  <c r="F78" i="86"/>
  <c r="F79" i="86"/>
  <c r="F80" i="86"/>
  <c r="F34" i="59"/>
  <c r="K34" i="59" s="1"/>
  <c r="F8" i="59"/>
  <c r="F35" i="59"/>
  <c r="F10" i="31"/>
  <c r="O11" i="21"/>
  <c r="G15" i="21"/>
  <c r="L15" i="21"/>
  <c r="L14" i="21"/>
  <c r="G16" i="21"/>
  <c r="L16" i="21"/>
  <c r="L17" i="21"/>
  <c r="I8" i="12"/>
  <c r="I7" i="12"/>
  <c r="H7" i="12"/>
  <c r="I6" i="12"/>
  <c r="H6" i="12"/>
  <c r="F32" i="59"/>
  <c r="K32" i="59" s="1"/>
  <c r="J32" i="59"/>
  <c r="F33" i="66"/>
  <c r="F35" i="66"/>
  <c r="E35" i="66" s="1"/>
  <c r="D35" i="66" s="1"/>
  <c r="F33" i="59"/>
  <c r="J33" i="59"/>
  <c r="F31" i="59"/>
  <c r="J31" i="59"/>
  <c r="F30" i="59"/>
  <c r="K30" i="59" s="1"/>
  <c r="J30" i="59"/>
  <c r="F29" i="59"/>
  <c r="J29" i="59"/>
  <c r="F28" i="59"/>
  <c r="K28" i="59" s="1"/>
  <c r="F27" i="59"/>
  <c r="J27" i="59" s="1"/>
  <c r="F26" i="59"/>
  <c r="K26" i="59" s="1"/>
  <c r="F25" i="59"/>
  <c r="J25" i="59" s="1"/>
  <c r="F24" i="59"/>
  <c r="K24" i="59" s="1"/>
  <c r="F6" i="45"/>
  <c r="F8" i="45"/>
  <c r="F8" i="5"/>
  <c r="G8" i="5"/>
  <c r="F23" i="59"/>
  <c r="J23" i="59" s="1"/>
  <c r="F10" i="59"/>
  <c r="J10" i="59"/>
  <c r="F11" i="59"/>
  <c r="I11" i="59"/>
  <c r="J11" i="59"/>
  <c r="F12" i="59"/>
  <c r="J12" i="59" s="1"/>
  <c r="F13" i="59"/>
  <c r="J13" i="59" s="1"/>
  <c r="F14" i="59"/>
  <c r="J14" i="59" s="1"/>
  <c r="F15" i="59"/>
  <c r="I15" i="59" s="1"/>
  <c r="F16" i="59"/>
  <c r="J16" i="59"/>
  <c r="F17" i="59"/>
  <c r="J17" i="59"/>
  <c r="F18" i="59"/>
  <c r="I18" i="59"/>
  <c r="F19" i="59"/>
  <c r="J19" i="59"/>
  <c r="F20" i="59"/>
  <c r="J20" i="59"/>
  <c r="F21" i="59"/>
  <c r="F22" i="59"/>
  <c r="K22" i="59" s="1"/>
  <c r="B100" i="61"/>
  <c r="D100" i="61"/>
  <c r="B111" i="61"/>
  <c r="D111" i="61"/>
  <c r="B122" i="61"/>
  <c r="D122" i="61"/>
  <c r="D89" i="61"/>
  <c r="B89" i="61"/>
  <c r="D78" i="61"/>
  <c r="B78" i="61"/>
  <c r="B39" i="61"/>
  <c r="D39" i="61"/>
  <c r="B50" i="61"/>
  <c r="D50" i="61"/>
  <c r="B61" i="61"/>
  <c r="D61" i="61"/>
  <c r="B28" i="61"/>
  <c r="D28" i="61"/>
  <c r="D17" i="61"/>
  <c r="B17" i="61"/>
  <c r="O8" i="5"/>
  <c r="N8" i="5"/>
  <c r="M8" i="5"/>
  <c r="L8" i="5"/>
  <c r="K8" i="5"/>
  <c r="K16" i="62"/>
  <c r="L16" i="62"/>
  <c r="K17" i="62"/>
  <c r="L17" i="62"/>
  <c r="K18" i="62"/>
  <c r="L18" i="62"/>
  <c r="K19" i="62"/>
  <c r="E9" i="63"/>
  <c r="E10" i="63"/>
  <c r="E11" i="63"/>
  <c r="E12" i="63"/>
  <c r="E14" i="63"/>
  <c r="E15" i="63"/>
  <c r="E16" i="63"/>
  <c r="E17" i="63"/>
  <c r="E18" i="63"/>
  <c r="E20" i="63"/>
  <c r="E21" i="63"/>
  <c r="E22" i="63"/>
  <c r="E23" i="63"/>
  <c r="E24" i="63"/>
  <c r="N6" i="63"/>
  <c r="M6" i="63"/>
  <c r="L6" i="63"/>
  <c r="K6" i="63"/>
  <c r="H6" i="63"/>
  <c r="I6" i="63"/>
  <c r="J6" i="63"/>
  <c r="G21" i="64"/>
  <c r="G20" i="64"/>
  <c r="G15" i="64"/>
  <c r="J12" i="65"/>
  <c r="J13" i="65"/>
  <c r="J14" i="65"/>
  <c r="J15" i="65"/>
  <c r="J16" i="65"/>
  <c r="J17" i="65"/>
  <c r="E13" i="65"/>
  <c r="E14" i="65"/>
  <c r="E15" i="65"/>
  <c r="E16" i="65"/>
  <c r="E17" i="65"/>
  <c r="E12" i="65"/>
  <c r="F10" i="65"/>
  <c r="G10" i="65"/>
  <c r="H10" i="65"/>
  <c r="I10" i="65"/>
  <c r="K10" i="65"/>
  <c r="L10" i="65"/>
  <c r="M10" i="65"/>
  <c r="N10" i="65"/>
  <c r="F31" i="66"/>
  <c r="E31" i="66"/>
  <c r="D31" i="66" s="1"/>
  <c r="F28" i="66"/>
  <c r="K28" i="66"/>
  <c r="E28" i="66" s="1"/>
  <c r="D28" i="66" s="1"/>
  <c r="F26" i="66"/>
  <c r="K26" i="66"/>
  <c r="E26" i="66" s="1"/>
  <c r="D26" i="66" s="1"/>
  <c r="F24" i="66"/>
  <c r="E24" i="66"/>
  <c r="D24" i="66" s="1"/>
  <c r="F19" i="66"/>
  <c r="E7" i="67"/>
  <c r="F7" i="67"/>
  <c r="G7" i="67"/>
  <c r="H7" i="67"/>
  <c r="I7" i="67"/>
  <c r="D10" i="68"/>
  <c r="G7" i="68"/>
  <c r="I7" i="68"/>
  <c r="J7" i="68"/>
  <c r="D11" i="68"/>
  <c r="D12" i="68"/>
  <c r="D13" i="68"/>
  <c r="D16" i="68"/>
  <c r="D8" i="45"/>
  <c r="H10" i="69"/>
  <c r="H9" i="69"/>
  <c r="H18" i="69"/>
  <c r="H17" i="69" s="1"/>
  <c r="J18" i="69"/>
  <c r="K18" i="69"/>
  <c r="K17" i="69" s="1"/>
  <c r="L18" i="69"/>
  <c r="L17" i="69" s="1"/>
  <c r="M18" i="69"/>
  <c r="M17" i="69"/>
  <c r="M10" i="69"/>
  <c r="M9" i="69" s="1"/>
  <c r="I12" i="69"/>
  <c r="F12" i="69" s="1"/>
  <c r="I13" i="69"/>
  <c r="F13" i="69" s="1"/>
  <c r="I15" i="69"/>
  <c r="F15" i="69" s="1"/>
  <c r="K9" i="69"/>
  <c r="H13" i="20"/>
  <c r="C13" i="20"/>
  <c r="H15" i="20"/>
  <c r="C15" i="20"/>
  <c r="L23" i="21"/>
  <c r="L24" i="21"/>
  <c r="F24" i="21"/>
  <c r="L25" i="21"/>
  <c r="Q11" i="21"/>
  <c r="W20" i="21"/>
  <c r="V20" i="21"/>
  <c r="U20" i="21"/>
  <c r="S20" i="21"/>
  <c r="R20" i="21"/>
  <c r="Q20" i="21"/>
  <c r="P20" i="21"/>
  <c r="O20" i="21"/>
  <c r="N20" i="21"/>
  <c r="W11" i="21"/>
  <c r="V11" i="21"/>
  <c r="U11" i="21"/>
  <c r="S11" i="21"/>
  <c r="R11" i="21"/>
  <c r="P11" i="21"/>
  <c r="N11" i="21"/>
  <c r="C8" i="71"/>
  <c r="C9" i="71"/>
  <c r="G10" i="72"/>
  <c r="H10" i="72"/>
  <c r="H8" i="72"/>
  <c r="I10" i="72"/>
  <c r="I8" i="72"/>
  <c r="J10" i="72"/>
  <c r="J8" i="72"/>
  <c r="K10" i="72"/>
  <c r="K8" i="72"/>
  <c r="L10" i="72"/>
  <c r="L8" i="72"/>
  <c r="E11" i="72"/>
  <c r="E12" i="72"/>
  <c r="E13" i="72"/>
  <c r="E14" i="72"/>
  <c r="E16" i="72"/>
  <c r="I10" i="75"/>
  <c r="J10" i="75"/>
  <c r="H32" i="76"/>
  <c r="M9" i="76"/>
  <c r="O51" i="76"/>
  <c r="N51" i="76"/>
  <c r="M51" i="76"/>
  <c r="L51" i="76"/>
  <c r="K51" i="76"/>
  <c r="J51" i="76"/>
  <c r="I51" i="76"/>
  <c r="H51" i="76"/>
  <c r="O32" i="76"/>
  <c r="N32" i="76"/>
  <c r="M32" i="76"/>
  <c r="L32" i="76"/>
  <c r="K32" i="76"/>
  <c r="J32" i="76"/>
  <c r="I32" i="76"/>
  <c r="E32" i="76"/>
  <c r="O30" i="76"/>
  <c r="N30" i="76"/>
  <c r="M30" i="76"/>
  <c r="L30" i="76"/>
  <c r="K30" i="76"/>
  <c r="J30" i="76"/>
  <c r="I30" i="76"/>
  <c r="H30" i="76"/>
  <c r="G30" i="76"/>
  <c r="O29" i="76"/>
  <c r="O9" i="76"/>
  <c r="N9" i="76"/>
  <c r="L9" i="76"/>
  <c r="K9" i="76"/>
  <c r="J9" i="76"/>
  <c r="I9" i="76"/>
  <c r="H9" i="76"/>
  <c r="G9" i="76"/>
  <c r="G10" i="31"/>
  <c r="K10" i="31"/>
  <c r="L10" i="31"/>
  <c r="M10" i="31"/>
  <c r="G13" i="21"/>
  <c r="G14" i="21"/>
  <c r="G11" i="21" s="1"/>
  <c r="K11" i="21"/>
  <c r="J11" i="21"/>
  <c r="G17" i="21"/>
  <c r="G22" i="21"/>
  <c r="G23" i="21"/>
  <c r="G24" i="21"/>
  <c r="G25" i="21"/>
  <c r="F25" i="21"/>
  <c r="K20" i="21"/>
  <c r="J20" i="21"/>
  <c r="I20" i="21"/>
  <c r="H20" i="21"/>
  <c r="L13" i="21"/>
  <c r="L11" i="21" s="1"/>
  <c r="T11" i="21"/>
  <c r="T20" i="21"/>
  <c r="L22" i="21"/>
  <c r="F22" i="21" s="1"/>
  <c r="G16" i="62"/>
  <c r="G18" i="62"/>
  <c r="J21" i="59"/>
  <c r="J36" i="59"/>
  <c r="J18" i="59"/>
  <c r="J28" i="59"/>
  <c r="J35" i="59"/>
  <c r="I10" i="59"/>
  <c r="I13" i="59"/>
  <c r="E33" i="66"/>
  <c r="D33" i="66" s="1"/>
  <c r="E10" i="65"/>
  <c r="J17" i="62"/>
  <c r="G14" i="62"/>
  <c r="G9" i="69"/>
  <c r="I14" i="73"/>
  <c r="F11" i="73"/>
  <c r="G9" i="4"/>
  <c r="F32" i="76"/>
  <c r="G32" i="76"/>
  <c r="F51" i="76"/>
  <c r="G51" i="76"/>
  <c r="I34" i="59"/>
  <c r="I29" i="59"/>
  <c r="I12" i="59"/>
  <c r="I32" i="59"/>
  <c r="I24" i="59"/>
  <c r="I14" i="59"/>
  <c r="I33" i="59"/>
  <c r="I22" i="59"/>
  <c r="I19" i="59"/>
  <c r="I26" i="59"/>
  <c r="I25" i="59"/>
  <c r="I38" i="59"/>
  <c r="J8" i="59"/>
  <c r="E16" i="83"/>
  <c r="G8" i="72"/>
  <c r="G17" i="62"/>
  <c r="J17" i="69"/>
  <c r="I40" i="59"/>
  <c r="I49" i="59" l="1"/>
  <c r="I50" i="59"/>
  <c r="I48" i="59"/>
  <c r="I45" i="59"/>
  <c r="I47" i="59"/>
  <c r="I44" i="59"/>
  <c r="I46" i="59"/>
  <c r="I43" i="59"/>
  <c r="K23" i="59"/>
  <c r="K25" i="59"/>
  <c r="K27" i="59"/>
  <c r="I42" i="59"/>
  <c r="I21" i="59"/>
  <c r="I36" i="59"/>
  <c r="I27" i="59"/>
  <c r="I39" i="59"/>
  <c r="I17" i="59"/>
  <c r="I16" i="59"/>
  <c r="I31" i="59"/>
  <c r="I28" i="59"/>
  <c r="I35" i="59"/>
  <c r="I30" i="59"/>
  <c r="I8" i="59"/>
  <c r="I23" i="59"/>
  <c r="I41" i="59"/>
  <c r="J15" i="59"/>
  <c r="I20" i="59"/>
  <c r="J38" i="59"/>
  <c r="J22" i="59"/>
  <c r="J24" i="59"/>
  <c r="J26" i="59"/>
  <c r="J34" i="59"/>
  <c r="L20" i="21"/>
  <c r="F23" i="21"/>
  <c r="F20" i="21" s="1"/>
  <c r="G20" i="21"/>
  <c r="H8" i="30"/>
  <c r="G8" i="30"/>
  <c r="J8" i="30"/>
  <c r="I8" i="30"/>
  <c r="F8" i="86"/>
  <c r="F60" i="86"/>
  <c r="J8" i="5"/>
  <c r="I13" i="73"/>
  <c r="E10" i="72"/>
  <c r="I17" i="69"/>
  <c r="I18" i="69"/>
  <c r="F17" i="69"/>
  <c r="F18" i="69"/>
  <c r="L9" i="69"/>
  <c r="I9" i="69" s="1"/>
  <c r="F9" i="69" s="1"/>
  <c r="F10" i="69"/>
  <c r="D7" i="68"/>
  <c r="E19" i="66"/>
  <c r="J10" i="65"/>
  <c r="E6" i="63"/>
  <c r="K61" i="61"/>
  <c r="K28" i="61"/>
  <c r="M6" i="61"/>
  <c r="K17" i="61"/>
  <c r="J19" i="62"/>
  <c r="J8" i="62"/>
  <c r="J18" i="62"/>
  <c r="J11" i="62"/>
  <c r="G19" i="62"/>
  <c r="G11" i="62"/>
  <c r="K6" i="61"/>
</calcChain>
</file>

<file path=xl/sharedStrings.xml><?xml version="1.0" encoding="utf-8"?>
<sst xmlns="http://schemas.openxmlformats.org/spreadsheetml/2006/main" count="1606" uniqueCount="919">
  <si>
    <t>複合サービス業</t>
    <rPh sb="0" eb="2">
      <t>フクゴウ</t>
    </rPh>
    <rPh sb="6" eb="7">
      <t>ギョウ</t>
    </rPh>
    <phoneticPr fontId="13"/>
  </si>
  <si>
    <t>地域別・住居の種類、住宅の所有の関係別一般世帯数、一般世帯人員</t>
    <rPh sb="4" eb="6">
      <t>ジュウキョ</t>
    </rPh>
    <phoneticPr fontId="2"/>
  </si>
  <si>
    <t>常住する者</t>
    <rPh sb="0" eb="2">
      <t>ジョウジュウ</t>
    </rPh>
    <rPh sb="4" eb="5">
      <t>モノ</t>
    </rPh>
    <phoneticPr fontId="2"/>
  </si>
  <si>
    <t>町村で従業・通学する者</t>
    <rPh sb="0" eb="2">
      <t>チョウソン</t>
    </rPh>
    <rPh sb="3" eb="5">
      <t>ジュウギョウ</t>
    </rPh>
    <rPh sb="6" eb="11">
      <t>ツウガクスルモノ</t>
    </rPh>
    <phoneticPr fontId="2"/>
  </si>
  <si>
    <t>就業者</t>
    <rPh sb="0" eb="3">
      <t>シュウギョウシャ</t>
    </rPh>
    <phoneticPr fontId="2"/>
  </si>
  <si>
    <t>総        数</t>
    <rPh sb="0" eb="1">
      <t>フサ</t>
    </rPh>
    <rPh sb="9" eb="10">
      <t>カズ</t>
    </rPh>
    <phoneticPr fontId="2"/>
  </si>
  <si>
    <t>15歳以上</t>
    <rPh sb="2" eb="3">
      <t>サイ</t>
    </rPh>
    <rPh sb="3" eb="5">
      <t>イジョウ</t>
    </rPh>
    <phoneticPr fontId="2"/>
  </si>
  <si>
    <t>県内総数</t>
    <rPh sb="0" eb="2">
      <t>ケンナイ</t>
    </rPh>
    <rPh sb="2" eb="4">
      <t>ソウスウ</t>
    </rPh>
    <phoneticPr fontId="2"/>
  </si>
  <si>
    <t>下関市</t>
    <rPh sb="0" eb="3">
      <t>シモノセキシ</t>
    </rPh>
    <phoneticPr fontId="2"/>
  </si>
  <si>
    <t>宇部市</t>
    <rPh sb="0" eb="3">
      <t>ウベシ</t>
    </rPh>
    <phoneticPr fontId="2"/>
  </si>
  <si>
    <t>山口市</t>
    <rPh sb="0" eb="3">
      <t>ヤマグチシ</t>
    </rPh>
    <phoneticPr fontId="2"/>
  </si>
  <si>
    <t>萩市</t>
    <rPh sb="0" eb="2">
      <t>ハギシ</t>
    </rPh>
    <phoneticPr fontId="2"/>
  </si>
  <si>
    <t>徳山市</t>
    <rPh sb="0" eb="3">
      <t>トクヤマシ</t>
    </rPh>
    <phoneticPr fontId="2"/>
  </si>
  <si>
    <t>下松市</t>
    <rPh sb="0" eb="3">
      <t>クダマツシ</t>
    </rPh>
    <phoneticPr fontId="2"/>
  </si>
  <si>
    <t>小野田市</t>
    <rPh sb="0" eb="4">
      <t>オノダシ</t>
    </rPh>
    <phoneticPr fontId="2"/>
  </si>
  <si>
    <t>光市</t>
    <rPh sb="0" eb="2">
      <t>ヒカリシ</t>
    </rPh>
    <phoneticPr fontId="2"/>
  </si>
  <si>
    <t>柳井市</t>
    <rPh sb="0" eb="3">
      <t>ヤナイシ</t>
    </rPh>
    <phoneticPr fontId="2"/>
  </si>
  <si>
    <t>新南陽市</t>
    <rPh sb="0" eb="4">
      <t>シンナンヨウシ</t>
    </rPh>
    <phoneticPr fontId="2"/>
  </si>
  <si>
    <t>徳地町</t>
    <rPh sb="0" eb="3">
      <t>トクヂチョウ</t>
    </rPh>
    <phoneticPr fontId="2"/>
  </si>
  <si>
    <t>秋穂町</t>
    <rPh sb="0" eb="3">
      <t>アイオチョウ</t>
    </rPh>
    <phoneticPr fontId="2"/>
  </si>
  <si>
    <t>小郡町</t>
    <rPh sb="0" eb="3">
      <t>オゴオリチョウ</t>
    </rPh>
    <phoneticPr fontId="2"/>
  </si>
  <si>
    <t>山陽町</t>
    <rPh sb="0" eb="3">
      <t>サンヨウチョウ</t>
    </rPh>
    <phoneticPr fontId="2"/>
  </si>
  <si>
    <t>他市町村</t>
    <rPh sb="0" eb="1">
      <t>タ</t>
    </rPh>
    <rPh sb="1" eb="2">
      <t>シ</t>
    </rPh>
    <rPh sb="2" eb="4">
      <t>チョウソン</t>
    </rPh>
    <phoneticPr fontId="2"/>
  </si>
  <si>
    <t>県外総数</t>
    <rPh sb="0" eb="2">
      <t>ケンガイ</t>
    </rPh>
    <rPh sb="2" eb="4">
      <t>ソウケンスウ</t>
    </rPh>
    <phoneticPr fontId="2"/>
  </si>
  <si>
    <t>福岡県</t>
    <rPh sb="0" eb="3">
      <t>フクオカケン</t>
    </rPh>
    <phoneticPr fontId="2"/>
  </si>
  <si>
    <t>他の県</t>
    <rPh sb="0" eb="1">
      <t>タ</t>
    </rPh>
    <rPh sb="2" eb="3">
      <t>ケン</t>
    </rPh>
    <phoneticPr fontId="2"/>
  </si>
  <si>
    <t>15歳未満</t>
    <rPh sb="0" eb="3">
      <t>１５サイ</t>
    </rPh>
    <rPh sb="3" eb="5">
      <t>ミマン</t>
    </rPh>
    <phoneticPr fontId="2"/>
  </si>
  <si>
    <t>県外総数</t>
    <rPh sb="0" eb="2">
      <t>ケンガイ</t>
    </rPh>
    <rPh sb="2" eb="4">
      <t>ソウスウ</t>
    </rPh>
    <phoneticPr fontId="2"/>
  </si>
  <si>
    <t>資料：国勢調査　　注）△の数値は流入超過</t>
    <rPh sb="0" eb="2">
      <t>シリョウ</t>
    </rPh>
    <rPh sb="3" eb="5">
      <t>コクセイ</t>
    </rPh>
    <rPh sb="5" eb="7">
      <t>チョウサ</t>
    </rPh>
    <rPh sb="9" eb="10">
      <t>チュウ</t>
    </rPh>
    <rPh sb="13" eb="15">
      <t>スウチ</t>
    </rPh>
    <rPh sb="16" eb="18">
      <t>リュウニュウ</t>
    </rPh>
    <rPh sb="18" eb="20">
      <t>チョウカ</t>
    </rPh>
    <phoneticPr fontId="2"/>
  </si>
  <si>
    <t>子供の数別母(父)子世帯数及び母(父)子</t>
    <rPh sb="0" eb="2">
      <t>コドモ</t>
    </rPh>
    <rPh sb="3" eb="4">
      <t>カズ</t>
    </rPh>
    <rPh sb="4" eb="5">
      <t>ベツ</t>
    </rPh>
    <rPh sb="5" eb="6">
      <t>ハハ</t>
    </rPh>
    <rPh sb="7" eb="8">
      <t>チチ</t>
    </rPh>
    <rPh sb="9" eb="10">
      <t>コ</t>
    </rPh>
    <rPh sb="10" eb="13">
      <t>セタイスウ</t>
    </rPh>
    <rPh sb="13" eb="14">
      <t>オヨ</t>
    </rPh>
    <rPh sb="15" eb="16">
      <t>ハハ</t>
    </rPh>
    <rPh sb="17" eb="18">
      <t>チチ</t>
    </rPh>
    <rPh sb="19" eb="20">
      <t>コ</t>
    </rPh>
    <phoneticPr fontId="2"/>
  </si>
  <si>
    <t>住む一般世帯数及び就業・通学別住宅に住む一般世帯人員</t>
    <rPh sb="0" eb="1">
      <t>ス</t>
    </rPh>
    <rPh sb="2" eb="4">
      <t>イッパン</t>
    </rPh>
    <rPh sb="4" eb="7">
      <t>セタイスウ</t>
    </rPh>
    <rPh sb="7" eb="8">
      <t>オヨ</t>
    </rPh>
    <rPh sb="9" eb="11">
      <t>シュウギョウ</t>
    </rPh>
    <rPh sb="12" eb="14">
      <t>ツウガク</t>
    </rPh>
    <rPh sb="14" eb="15">
      <t>ベツ</t>
    </rPh>
    <rPh sb="15" eb="17">
      <t>ジュウタク</t>
    </rPh>
    <rPh sb="18" eb="19">
      <t>ス</t>
    </rPh>
    <rPh sb="20" eb="22">
      <t>イッパン</t>
    </rPh>
    <rPh sb="22" eb="24">
      <t>セタイ</t>
    </rPh>
    <rPh sb="24" eb="26">
      <t>ジンイン</t>
    </rPh>
    <phoneticPr fontId="2"/>
  </si>
  <si>
    <t>７人以上</t>
    <rPh sb="2" eb="4">
      <t>イジョウ</t>
    </rPh>
    <phoneticPr fontId="2"/>
  </si>
  <si>
    <t>総　数</t>
    <rPh sb="0" eb="3">
      <t>ソウスウ</t>
    </rPh>
    <phoneticPr fontId="2"/>
  </si>
  <si>
    <t>総　 　　　　数</t>
    <rPh sb="0" eb="1">
      <t>フサ</t>
    </rPh>
    <rPh sb="7" eb="8">
      <t>カズ</t>
    </rPh>
    <phoneticPr fontId="2"/>
  </si>
  <si>
    <t>総    　　　　 数</t>
    <rPh sb="0" eb="1">
      <t>フサ</t>
    </rPh>
    <rPh sb="10" eb="11">
      <t>カズ</t>
    </rPh>
    <phoneticPr fontId="2"/>
  </si>
  <si>
    <t>合計</t>
    <rPh sb="0" eb="2">
      <t>ゴウケイ</t>
    </rPh>
    <phoneticPr fontId="2"/>
  </si>
  <si>
    <t>国勢調査</t>
    <rPh sb="0" eb="4">
      <t>コクセイチョウサ</t>
    </rPh>
    <phoneticPr fontId="2"/>
  </si>
  <si>
    <t>平成17年</t>
    <rPh sb="0" eb="2">
      <t>ヘイセイ</t>
    </rPh>
    <rPh sb="4" eb="5">
      <t>ネン</t>
    </rPh>
    <phoneticPr fontId="2"/>
  </si>
  <si>
    <t>（各年10月 1日）</t>
    <rPh sb="1" eb="2">
      <t>カク</t>
    </rPh>
    <rPh sb="2" eb="3">
      <t>ネン</t>
    </rPh>
    <rPh sb="5" eb="6">
      <t>ツキ</t>
    </rPh>
    <rPh sb="8" eb="9">
      <t>ニチ</t>
    </rPh>
    <phoneticPr fontId="2"/>
  </si>
  <si>
    <t>-</t>
  </si>
  <si>
    <t>一世帯</t>
    <rPh sb="0" eb="1">
      <t>イチ</t>
    </rPh>
    <rPh sb="1" eb="3">
      <t>セタイ</t>
    </rPh>
    <phoneticPr fontId="2"/>
  </si>
  <si>
    <t>人口密度</t>
    <rPh sb="0" eb="4">
      <t>ジンコウミツド</t>
    </rPh>
    <phoneticPr fontId="2"/>
  </si>
  <si>
    <t>摘要</t>
    <rPh sb="0" eb="2">
      <t>テキヨウ</t>
    </rPh>
    <phoneticPr fontId="2"/>
  </si>
  <si>
    <t>増加指数</t>
    <rPh sb="0" eb="2">
      <t>ゾウカ</t>
    </rPh>
    <rPh sb="2" eb="4">
      <t>シスウ</t>
    </rPh>
    <phoneticPr fontId="2"/>
  </si>
  <si>
    <t>人　員</t>
    <rPh sb="0" eb="3">
      <t>ジンイン</t>
    </rPh>
    <phoneticPr fontId="2"/>
  </si>
  <si>
    <t>1k㎡当り</t>
    <rPh sb="3" eb="4">
      <t>アタ</t>
    </rPh>
    <phoneticPr fontId="2"/>
  </si>
  <si>
    <t>戸口人口</t>
    <rPh sb="0" eb="2">
      <t>トグチ</t>
    </rPh>
    <rPh sb="2" eb="4">
      <t>ジンコウ</t>
    </rPh>
    <phoneticPr fontId="2"/>
  </si>
  <si>
    <t>〃</t>
    <phoneticPr fontId="2"/>
  </si>
  <si>
    <t>〃</t>
    <phoneticPr fontId="2"/>
  </si>
  <si>
    <t>〃</t>
    <phoneticPr fontId="2"/>
  </si>
  <si>
    <t>　資料：国勢調査・山口県人口移動統計調査　　　　　　　　　　　　　</t>
    <rPh sb="1" eb="3">
      <t>シリョウ</t>
    </rPh>
    <rPh sb="4" eb="6">
      <t>コクセイ</t>
    </rPh>
    <rPh sb="6" eb="8">
      <t>チョウサ</t>
    </rPh>
    <rPh sb="9" eb="12">
      <t>ヤマグチケン</t>
    </rPh>
    <rPh sb="12" eb="14">
      <t>ジンコウ</t>
    </rPh>
    <rPh sb="14" eb="16">
      <t>イドウ</t>
    </rPh>
    <rPh sb="16" eb="20">
      <t>トウケイチョウサ</t>
    </rPh>
    <phoneticPr fontId="2"/>
  </si>
  <si>
    <t xml:space="preserve">        </t>
    <phoneticPr fontId="2"/>
  </si>
  <si>
    <t>（各年10月 1日）</t>
    <rPh sb="1" eb="2">
      <t>カク</t>
    </rPh>
    <rPh sb="2" eb="3">
      <t>ネン</t>
    </rPh>
    <rPh sb="5" eb="6">
      <t>ツキ</t>
    </rPh>
    <rPh sb="7" eb="9">
      <t>１ニチ</t>
    </rPh>
    <phoneticPr fontId="2"/>
  </si>
  <si>
    <t>大正14年</t>
    <rPh sb="0" eb="2">
      <t>タイショウ</t>
    </rPh>
    <rPh sb="4" eb="5">
      <t>ネン</t>
    </rPh>
    <phoneticPr fontId="2"/>
  </si>
  <si>
    <t>昭和 5年</t>
    <rPh sb="0" eb="2">
      <t>ショウワ</t>
    </rPh>
    <rPh sb="4" eb="5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</si>
  <si>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</si>
  <si>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</si>
  <si>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</si>
  <si>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</si>
  <si>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</si>
  <si>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</si>
  <si>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</si>
  <si>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phoneticPr fontId="2"/>
  </si>
  <si>
    <t>昭和50年</t>
    <rPh sb="0" eb="2">
      <t>ショウワ</t>
    </rPh>
    <phoneticPr fontId="2"/>
  </si>
  <si>
    <t>昭和55年</t>
    <rPh sb="0" eb="2">
      <t>ショウワ</t>
    </rPh>
    <phoneticPr fontId="2"/>
  </si>
  <si>
    <t>昭和60年</t>
    <rPh sb="0" eb="2">
      <t>ショウワ</t>
    </rPh>
    <phoneticPr fontId="2"/>
  </si>
  <si>
    <t>平成 2年</t>
    <rPh sb="0" eb="2">
      <t>ヘイセイ</t>
    </rPh>
    <rPh sb="4" eb="5">
      <t>ネン</t>
    </rPh>
    <phoneticPr fontId="2"/>
  </si>
  <si>
    <t>（各歳）</t>
    <rPh sb="1" eb="2">
      <t>カク</t>
    </rPh>
    <rPh sb="2" eb="3">
      <t>サイ</t>
    </rPh>
    <phoneticPr fontId="2"/>
  </si>
  <si>
    <t>年齢</t>
    <rPh sb="0" eb="2">
      <t>ネンレイ</t>
    </rPh>
    <phoneticPr fontId="2"/>
  </si>
  <si>
    <t>100歳以上</t>
    <rPh sb="3" eb="4">
      <t>サイ</t>
    </rPh>
    <rPh sb="4" eb="6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</si>
  <si>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</si>
  <si>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　（単位：％）</t>
    <rPh sb="2" eb="4">
      <t>タンイ</t>
    </rPh>
    <phoneticPr fontId="2"/>
  </si>
  <si>
    <t>年少人口</t>
    <rPh sb="0" eb="2">
      <t>ネンショウ</t>
    </rPh>
    <rPh sb="2" eb="4">
      <t>ジンコウ</t>
    </rPh>
    <phoneticPr fontId="2"/>
  </si>
  <si>
    <t>A</t>
    <phoneticPr fontId="2"/>
  </si>
  <si>
    <t>(15歳未満)</t>
    <rPh sb="3" eb="4">
      <t>サイ</t>
    </rPh>
    <rPh sb="4" eb="6">
      <t>ミマン</t>
    </rPh>
    <phoneticPr fontId="2"/>
  </si>
  <si>
    <t>比率</t>
    <rPh sb="0" eb="2">
      <t>ヒリツ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</si>
  <si>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</si>
  <si>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B</t>
    <phoneticPr fontId="2"/>
  </si>
  <si>
    <t>(15～64歳)</t>
    <rPh sb="6" eb="7">
      <t>サイ</t>
    </rPh>
    <phoneticPr fontId="2"/>
  </si>
  <si>
    <t>平成 22 年</t>
    <rPh sb="0" eb="2">
      <t>ヘイセイ</t>
    </rPh>
    <rPh sb="6" eb="7">
      <t>ネン</t>
    </rPh>
    <phoneticPr fontId="2"/>
  </si>
  <si>
    <t>老年人口</t>
    <rPh sb="0" eb="2">
      <t>ロウネン</t>
    </rPh>
    <rPh sb="2" eb="4">
      <t>ジンコウ</t>
    </rPh>
    <phoneticPr fontId="2"/>
  </si>
  <si>
    <t>C</t>
    <phoneticPr fontId="2"/>
  </si>
  <si>
    <t>(65歳以上)</t>
    <rPh sb="3" eb="4">
      <t>サイ</t>
    </rPh>
    <rPh sb="4" eb="6">
      <t>イジョウ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</si>
  <si>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</si>
  <si>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A/B</t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</si>
  <si>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</si>
  <si>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C/B</t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</si>
  <si>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</si>
  <si>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(A+C)/B</t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</si>
  <si>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</si>
  <si>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C/A</t>
    <phoneticPr fontId="2"/>
  </si>
  <si>
    <t>　資料：国勢調査　　注）年齢別人口には、年齢不詳人口は含まれていない。</t>
    <rPh sb="1" eb="3">
      <t>シリョウ</t>
    </rPh>
    <rPh sb="4" eb="8">
      <t>コクセイチョウサ</t>
    </rPh>
    <rPh sb="10" eb="11">
      <t>チュウ</t>
    </rPh>
    <rPh sb="12" eb="15">
      <t>ネンレイベツ</t>
    </rPh>
    <rPh sb="15" eb="17">
      <t>ジンコウ</t>
    </rPh>
    <rPh sb="20" eb="22">
      <t>ネンレイ</t>
    </rPh>
    <rPh sb="22" eb="24">
      <t>フショウ</t>
    </rPh>
    <rPh sb="24" eb="26">
      <t>ジンコウ</t>
    </rPh>
    <rPh sb="27" eb="28">
      <t>フク</t>
    </rPh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</si>
  <si>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</si>
  <si>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</si>
  <si>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</si>
  <si>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</si>
  <si>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～</t>
    <phoneticPr fontId="2"/>
  </si>
  <si>
    <t>85以上</t>
    <rPh sb="2" eb="4">
      <t>イジョウ</t>
    </rPh>
    <phoneticPr fontId="2"/>
  </si>
  <si>
    <t>　資料：国勢調査　　注）総数欄には、配偶関係「不詳」を含む。</t>
    <rPh sb="1" eb="3">
      <t>シリョウ</t>
    </rPh>
    <rPh sb="4" eb="8">
      <t>コクセイチョウサ</t>
    </rPh>
    <rPh sb="10" eb="11">
      <t>チュウ</t>
    </rPh>
    <rPh sb="12" eb="14">
      <t>ソウスウ</t>
    </rPh>
    <rPh sb="14" eb="15">
      <t>ラン</t>
    </rPh>
    <rPh sb="18" eb="20">
      <t>ハイグウ</t>
    </rPh>
    <rPh sb="20" eb="22">
      <t>カンケイ</t>
    </rPh>
    <rPh sb="23" eb="25">
      <t>フショウ</t>
    </rPh>
    <rPh sb="27" eb="28">
      <t>フク</t>
    </rPh>
    <phoneticPr fontId="2"/>
  </si>
  <si>
    <t>２</t>
    <phoneticPr fontId="2"/>
  </si>
  <si>
    <t>３</t>
    <phoneticPr fontId="2"/>
  </si>
  <si>
    <t>７人</t>
    <rPh sb="1" eb="2">
      <t>ニン</t>
    </rPh>
    <phoneticPr fontId="2"/>
  </si>
  <si>
    <t>員が1人</t>
    <rPh sb="0" eb="1">
      <t>イン</t>
    </rPh>
    <rPh sb="3" eb="4">
      <t>ニン</t>
    </rPh>
    <phoneticPr fontId="2"/>
  </si>
  <si>
    <t>のいる一般世帯</t>
    <rPh sb="3" eb="5">
      <t>イッパン</t>
    </rPh>
    <rPh sb="5" eb="7">
      <t>セタイ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</si>
  <si>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</si>
  <si>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施設等の</t>
    <rPh sb="0" eb="2">
      <t>シセツ</t>
    </rPh>
    <rPh sb="2" eb="3">
      <t>トウ</t>
    </rPh>
    <phoneticPr fontId="2"/>
  </si>
  <si>
    <t>世帯数</t>
    <rPh sb="0" eb="2">
      <t>セタイ</t>
    </rPh>
    <rPh sb="2" eb="3">
      <t>スウ</t>
    </rPh>
    <phoneticPr fontId="2"/>
  </si>
  <si>
    <t>50人</t>
    <rPh sb="2" eb="3">
      <t>ニン</t>
    </rPh>
    <phoneticPr fontId="2"/>
  </si>
  <si>
    <t>世帯の種類</t>
    <rPh sb="0" eb="2">
      <t>セタイ</t>
    </rPh>
    <rPh sb="3" eb="5">
      <t>シュルイ</t>
    </rPh>
    <phoneticPr fontId="2"/>
  </si>
  <si>
    <t>～</t>
    <phoneticPr fontId="2"/>
  </si>
  <si>
    <t>～ 4</t>
    <phoneticPr fontId="2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</si>
  <si>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2"/>
  </si>
  <si>
    <t>病院・療養所の入院者</t>
    <rPh sb="0" eb="2">
      <t>ビョウイン</t>
    </rPh>
    <rPh sb="3" eb="6">
      <t>リョウヨウショ</t>
    </rPh>
    <rPh sb="7" eb="10">
      <t>ニュウインシャ</t>
    </rPh>
    <phoneticPr fontId="2"/>
  </si>
  <si>
    <t>社会施設の入所者</t>
    <rPh sb="0" eb="2">
      <t>シャカイ</t>
    </rPh>
    <rPh sb="2" eb="4">
      <t>シセツ</t>
    </rPh>
    <rPh sb="5" eb="8">
      <t>ニュウショシャ</t>
    </rPh>
    <phoneticPr fontId="2"/>
  </si>
  <si>
    <t>自衛隊営舎内の居住者</t>
    <rPh sb="0" eb="3">
      <t>ジエイタイ</t>
    </rPh>
    <rPh sb="3" eb="5">
      <t>エイシャ</t>
    </rPh>
    <rPh sb="5" eb="6">
      <t>ナイ</t>
    </rPh>
    <rPh sb="7" eb="9">
      <t>キョジュウ</t>
    </rPh>
    <rPh sb="9" eb="10">
      <t>シャ</t>
    </rPh>
    <phoneticPr fontId="2"/>
  </si>
  <si>
    <t>矯正施設の入所者</t>
    <rPh sb="0" eb="2">
      <t>キョウセイ</t>
    </rPh>
    <rPh sb="2" eb="4">
      <t>シセツ</t>
    </rPh>
    <rPh sb="5" eb="8">
      <t>ニュウショシャ</t>
    </rPh>
    <phoneticPr fontId="2"/>
  </si>
  <si>
    <t>そ    の    他</t>
    <rPh sb="0" eb="11">
      <t>ソノタ</t>
    </rPh>
    <phoneticPr fontId="2"/>
  </si>
  <si>
    <t>ひとり</t>
    <phoneticPr fontId="2"/>
  </si>
  <si>
    <t>な　　る</t>
    <phoneticPr fontId="2"/>
  </si>
  <si>
    <t>高齢単身者の男女</t>
    <rPh sb="0" eb="2">
      <t>コウレイ</t>
    </rPh>
    <rPh sb="2" eb="5">
      <t>タンシンシャ</t>
    </rPh>
    <rPh sb="6" eb="8">
      <t>ダンジョ</t>
    </rPh>
    <phoneticPr fontId="2"/>
  </si>
  <si>
    <t>85歳</t>
    <rPh sb="2" eb="3">
      <t>サイ</t>
    </rPh>
    <phoneticPr fontId="2"/>
  </si>
  <si>
    <t>(別掲）</t>
    <rPh sb="1" eb="3">
      <t>ベッケイ</t>
    </rPh>
    <phoneticPr fontId="2"/>
  </si>
  <si>
    <t>～69歳</t>
    <rPh sb="3" eb="4">
      <t>サイ</t>
    </rPh>
    <phoneticPr fontId="2"/>
  </si>
  <si>
    <t>　以上</t>
    <rPh sb="1" eb="3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</si>
  <si>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</si>
  <si>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65歳以上の高齢単身者数</t>
    <rPh sb="2" eb="3">
      <t>サイ</t>
    </rPh>
    <rPh sb="3" eb="5">
      <t>イジョウ</t>
    </rPh>
    <rPh sb="6" eb="8">
      <t>コウレイ</t>
    </rPh>
    <rPh sb="8" eb="11">
      <t>タンシンシャ</t>
    </rPh>
    <rPh sb="11" eb="12">
      <t>スウ</t>
    </rPh>
    <phoneticPr fontId="2"/>
  </si>
  <si>
    <t>（別掲）</t>
    <rPh sb="1" eb="3">
      <t>ベッケイ</t>
    </rPh>
    <phoneticPr fontId="2"/>
  </si>
  <si>
    <t>夫の年齢</t>
    <rPh sb="0" eb="1">
      <t>オット</t>
    </rPh>
    <rPh sb="2" eb="4">
      <t>ネンレイ</t>
    </rPh>
    <phoneticPr fontId="2"/>
  </si>
  <si>
    <t>妻が60歳以上</t>
    <rPh sb="0" eb="1">
      <t>ツマ</t>
    </rPh>
    <rPh sb="4" eb="5">
      <t>サイ</t>
    </rPh>
    <rPh sb="5" eb="7">
      <t>イジョウ</t>
    </rPh>
    <phoneticPr fontId="2"/>
  </si>
  <si>
    <t>（５歳階級）</t>
    <rPh sb="2" eb="3">
      <t>サイ</t>
    </rPh>
    <rPh sb="3" eb="5">
      <t>カイキュウ</t>
    </rPh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</si>
  <si>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</si>
  <si>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</si>
  <si>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</si>
  <si>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</si>
  <si>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</si>
  <si>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85歳以上</t>
    <rPh sb="2" eb="3">
      <t>サイ</t>
    </rPh>
    <rPh sb="3" eb="5">
      <t>イジョウ</t>
    </rPh>
    <phoneticPr fontId="2"/>
  </si>
  <si>
    <t>妻が60歳未満</t>
    <rPh sb="0" eb="1">
      <t>ツマ</t>
    </rPh>
    <rPh sb="4" eb="5">
      <t>サイ</t>
    </rPh>
    <rPh sb="5" eb="7">
      <t>ミマン</t>
    </rPh>
    <phoneticPr fontId="2"/>
  </si>
  <si>
    <t>夫が</t>
    <rPh sb="0" eb="1">
      <t>オット</t>
    </rPh>
    <phoneticPr fontId="2"/>
  </si>
  <si>
    <t>65～69歳</t>
    <phoneticPr fontId="2"/>
  </si>
  <si>
    <t>60歳未満</t>
    <rPh sb="2" eb="3">
      <t>サイ</t>
    </rPh>
    <rPh sb="3" eb="5">
      <t>ミマン</t>
    </rPh>
    <phoneticPr fontId="2"/>
  </si>
  <si>
    <t>60～64歳</t>
    <rPh sb="5" eb="6">
      <t>サイ</t>
    </rPh>
    <phoneticPr fontId="2"/>
  </si>
  <si>
    <t>住宅所有の関係</t>
    <rPh sb="0" eb="2">
      <t>ジュウタク</t>
    </rPh>
    <rPh sb="2" eb="4">
      <t>ショユウ</t>
    </rPh>
    <rPh sb="5" eb="7">
      <t>カンケイ</t>
    </rPh>
    <phoneticPr fontId="2"/>
  </si>
  <si>
    <t>一戸建</t>
    <rPh sb="0" eb="3">
      <t>イッコダ</t>
    </rPh>
    <phoneticPr fontId="2"/>
  </si>
  <si>
    <t>長屋建</t>
    <rPh sb="0" eb="2">
      <t>ナガヤ</t>
    </rPh>
    <rPh sb="2" eb="3">
      <t>ケン</t>
    </rPh>
    <phoneticPr fontId="2"/>
  </si>
  <si>
    <t>共同住宅</t>
    <rPh sb="0" eb="2">
      <t>キョウドウ</t>
    </rPh>
    <rPh sb="2" eb="4">
      <t>ジュウタク</t>
    </rPh>
    <phoneticPr fontId="2"/>
  </si>
  <si>
    <t xml:space="preserve"> 1・2</t>
    <phoneticPr fontId="2"/>
  </si>
  <si>
    <t xml:space="preserve"> 3</t>
    <phoneticPr fontId="2"/>
  </si>
  <si>
    <t xml:space="preserve"> 6 階建</t>
    <rPh sb="3" eb="4">
      <t>カイ</t>
    </rPh>
    <rPh sb="4" eb="5">
      <t>ダテ</t>
    </rPh>
    <phoneticPr fontId="2"/>
  </si>
  <si>
    <t>階建</t>
    <rPh sb="0" eb="1">
      <t>カイ</t>
    </rPh>
    <rPh sb="1" eb="2">
      <t>ダテ</t>
    </rPh>
    <phoneticPr fontId="2"/>
  </si>
  <si>
    <t>～ 5</t>
    <phoneticPr fontId="2"/>
  </si>
  <si>
    <t xml:space="preserve">   以上</t>
    <rPh sb="3" eb="5">
      <t>イジョウ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</si>
  <si>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</si>
  <si>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 xml:space="preserve">主　　　世　　　帯  </t>
    <rPh sb="0" eb="9">
      <t>シュセタイ</t>
    </rPh>
    <phoneticPr fontId="2"/>
  </si>
  <si>
    <t>間　　　借　　　り</t>
    <rPh sb="0" eb="5">
      <t>マガ</t>
    </rPh>
    <phoneticPr fontId="2"/>
  </si>
  <si>
    <t>主　　　世　　　帯</t>
    <rPh sb="0" eb="9">
      <t>シュセタイ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</si>
  <si>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</si>
  <si>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２人</t>
    <rPh sb="1" eb="2">
      <t>ニン</t>
    </rPh>
    <phoneticPr fontId="2"/>
  </si>
  <si>
    <t>１人</t>
    <rPh sb="0" eb="2">
      <t>１ニン</t>
    </rPh>
    <phoneticPr fontId="2"/>
  </si>
  <si>
    <t>のいる一般世帯数</t>
    <rPh sb="3" eb="5">
      <t>イッパン</t>
    </rPh>
    <rPh sb="5" eb="8">
      <t>セタイスウ</t>
    </rPh>
    <phoneticPr fontId="2"/>
  </si>
  <si>
    <t>65歳以</t>
    <rPh sb="0" eb="3">
      <t>６５サイ</t>
    </rPh>
    <rPh sb="3" eb="4">
      <t>イジョウ</t>
    </rPh>
    <phoneticPr fontId="2"/>
  </si>
  <si>
    <t>一　般　世　帯</t>
    <rPh sb="0" eb="3">
      <t>イッパン</t>
    </rPh>
    <rPh sb="4" eb="7">
      <t>セタイ</t>
    </rPh>
    <phoneticPr fontId="2"/>
  </si>
  <si>
    <t>主　世　帯</t>
    <rPh sb="0" eb="1">
      <t>シュ</t>
    </rPh>
    <rPh sb="2" eb="5">
      <t>セタイ</t>
    </rPh>
    <phoneticPr fontId="2"/>
  </si>
  <si>
    <t>間　借　り</t>
    <rPh sb="0" eb="3">
      <t>マガ</t>
    </rPh>
    <phoneticPr fontId="2"/>
  </si>
  <si>
    <t>一戸建</t>
    <rPh sb="0" eb="3">
      <t>イッコダテ</t>
    </rPh>
    <phoneticPr fontId="2"/>
  </si>
  <si>
    <t>長屋建</t>
    <rPh sb="0" eb="2">
      <t>ナガヤ</t>
    </rPh>
    <rPh sb="2" eb="3">
      <t>ダテ</t>
    </rPh>
    <phoneticPr fontId="2"/>
  </si>
  <si>
    <t>共同住宅</t>
    <rPh sb="0" eb="4">
      <t>キョウドウジュウタク</t>
    </rPh>
    <phoneticPr fontId="2"/>
  </si>
  <si>
    <t>建物全体の階数</t>
    <rPh sb="0" eb="2">
      <t>タテモノ</t>
    </rPh>
    <rPh sb="2" eb="4">
      <t>ゼンタイ</t>
    </rPh>
    <rPh sb="5" eb="7">
      <t>カイスウ</t>
    </rPh>
    <phoneticPr fontId="2"/>
  </si>
  <si>
    <t>１・２階建</t>
    <rPh sb="3" eb="5">
      <t>カイダテ</t>
    </rPh>
    <phoneticPr fontId="2"/>
  </si>
  <si>
    <t>６階建以上</t>
    <rPh sb="1" eb="3">
      <t>カイダテ</t>
    </rPh>
    <rPh sb="3" eb="5">
      <t>イジョウ</t>
    </rPh>
    <phoneticPr fontId="2"/>
  </si>
  <si>
    <t>平成12年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</si>
  <si>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</si>
  <si>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職業(大分類)、従業上の地位(３区分)、男女別15歳以上就業者数</t>
    <rPh sb="0" eb="2">
      <t>ショクギョウ</t>
    </rPh>
    <rPh sb="3" eb="6">
      <t>ダイブンルイ</t>
    </rPh>
    <rPh sb="8" eb="10">
      <t>ジュウギョウ</t>
    </rPh>
    <rPh sb="10" eb="11">
      <t>ジョウ</t>
    </rPh>
    <rPh sb="12" eb="14">
      <t>チイ</t>
    </rPh>
    <rPh sb="16" eb="18">
      <t>クブン</t>
    </rPh>
    <rPh sb="20" eb="23">
      <t>ダンジョベツ</t>
    </rPh>
    <phoneticPr fontId="2"/>
  </si>
  <si>
    <t>～</t>
    <phoneticPr fontId="2"/>
  </si>
  <si>
    <t>電気・ガス
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</si>
  <si>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学術研究，専門　　・技術サービス業</t>
    <rPh sb="0" eb="2">
      <t>ガクジュツ</t>
    </rPh>
    <rPh sb="2" eb="4">
      <t>ケンキュウ</t>
    </rPh>
    <rPh sb="5" eb="7">
      <t>センモン</t>
    </rPh>
    <rPh sb="10" eb="12">
      <t>ギジュツ</t>
    </rPh>
    <rPh sb="16" eb="17">
      <t>ギョウ</t>
    </rPh>
    <phoneticPr fontId="2"/>
  </si>
  <si>
    <t>電気・ガス
・熱供給・水道業</t>
    <rPh sb="0" eb="2">
      <t>デンキ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</si>
  <si>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</si>
  <si>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　　　サービス業</t>
    <rPh sb="0" eb="2">
      <t>シュクハク</t>
    </rPh>
    <rPh sb="2" eb="3">
      <t>ギョウ</t>
    </rPh>
    <rPh sb="4" eb="6">
      <t>インショク</t>
    </rPh>
    <rPh sb="13" eb="14">
      <t>ギョウ</t>
    </rPh>
    <phoneticPr fontId="13"/>
  </si>
  <si>
    <t>宿泊業，飲食　　　サービス業</t>
    <rPh sb="0" eb="2">
      <t>シュクハク</t>
    </rPh>
    <rPh sb="2" eb="3">
      <t>ギョウ</t>
    </rPh>
    <rPh sb="4" eb="6">
      <t>インショク</t>
    </rPh>
    <rPh sb="13" eb="14">
      <t>ギョウ</t>
    </rPh>
    <phoneticPr fontId="2"/>
  </si>
  <si>
    <r>
      <t>サービス業</t>
    </r>
    <r>
      <rPr>
        <sz val="8"/>
        <rFont val="ＭＳ 明朝"/>
        <family val="1"/>
        <charset val="128"/>
      </rPr>
      <t>(他に
分類されないもの)</t>
    </r>
    <rPh sb="0" eb="5">
      <t>サービスギョウ</t>
    </rPh>
    <rPh sb="6" eb="7">
      <t>タ</t>
    </rPh>
    <rPh sb="9" eb="11">
      <t>ブンルイ</t>
    </rPh>
    <phoneticPr fontId="2"/>
  </si>
  <si>
    <t>学術研究，専門　　　・技術サービス業</t>
    <rPh sb="0" eb="2">
      <t>ガクジュツ</t>
    </rPh>
    <rPh sb="2" eb="4">
      <t>ケンキュウ</t>
    </rPh>
    <rPh sb="5" eb="7">
      <t>センモン</t>
    </rPh>
    <rPh sb="11" eb="13">
      <t>ギジュツ</t>
    </rPh>
    <rPh sb="17" eb="18">
      <t>ギョウ</t>
    </rPh>
    <phoneticPr fontId="2"/>
  </si>
  <si>
    <t>資料：国勢調査　　</t>
    <rPh sb="0" eb="2">
      <t>シリョウ</t>
    </rPh>
    <rPh sb="3" eb="5">
      <t>コクセイ</t>
    </rPh>
    <rPh sb="5" eb="7">
      <t>チョウサ</t>
    </rPh>
    <phoneticPr fontId="2"/>
  </si>
  <si>
    <t>平成 7年</t>
    <rPh sb="0" eb="2">
      <t>ヘイセイ</t>
    </rPh>
    <rPh sb="4" eb="5">
      <t>ネン</t>
    </rPh>
    <phoneticPr fontId="2"/>
  </si>
  <si>
    <t>年齢大分類別人口・比率・指数</t>
    <rPh sb="0" eb="2">
      <t>ネンレイ</t>
    </rPh>
    <rPh sb="2" eb="3">
      <t>ダイ</t>
    </rPh>
    <rPh sb="3" eb="5">
      <t>ブンルイ</t>
    </rPh>
    <rPh sb="5" eb="6">
      <t>ベツ</t>
    </rPh>
    <rPh sb="6" eb="8">
      <t>ジンコウ</t>
    </rPh>
    <rPh sb="9" eb="11">
      <t>ヒリツ</t>
    </rPh>
    <rPh sb="12" eb="14">
      <t>シスウ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</si>
  <si>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</si>
  <si>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</si>
  <si>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昼間人口</t>
    <rPh sb="0" eb="2">
      <t>チュウカン</t>
    </rPh>
    <rPh sb="2" eb="4">
      <t>ジンコウ</t>
    </rPh>
    <phoneticPr fontId="2"/>
  </si>
  <si>
    <t>地域別、年齢別（５歳階級）人口</t>
    <rPh sb="0" eb="3">
      <t>チイキベツ</t>
    </rPh>
    <rPh sb="4" eb="6">
      <t>ネンレイ</t>
    </rPh>
    <rPh sb="6" eb="7">
      <t>ベツ</t>
    </rPh>
    <rPh sb="9" eb="10">
      <t>サイ</t>
    </rPh>
    <rPh sb="10" eb="12">
      <t>カイキュウ</t>
    </rPh>
    <rPh sb="13" eb="15">
      <t>ジンコウ</t>
    </rPh>
    <phoneticPr fontId="2"/>
  </si>
  <si>
    <t>総数</t>
    <rPh sb="0" eb="2">
      <t>ソウスウ</t>
    </rPh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</si>
  <si>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</si>
  <si>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</si>
  <si>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施設等の世帯数及び世帯人員</t>
    <rPh sb="0" eb="2">
      <t>シセツ</t>
    </rPh>
    <rPh sb="2" eb="3">
      <t>トウ</t>
    </rPh>
    <rPh sb="4" eb="7">
      <t>セタイスウ</t>
    </rPh>
    <rPh sb="7" eb="8">
      <t>オヨ</t>
    </rPh>
    <rPh sb="9" eb="11">
      <t>セタイ</t>
    </rPh>
    <rPh sb="11" eb="13">
      <t>ジンイン</t>
    </rPh>
    <phoneticPr fontId="2"/>
  </si>
  <si>
    <t>年齢（５歳階級）、男女別高齢単身者数</t>
    <rPh sb="0" eb="2">
      <t>ネンレイ</t>
    </rPh>
    <rPh sb="4" eb="5">
      <t>サイ</t>
    </rPh>
    <rPh sb="5" eb="7">
      <t>カイキュウ</t>
    </rPh>
    <rPh sb="9" eb="12">
      <t>ダンジョベツ</t>
    </rPh>
    <rPh sb="12" eb="14">
      <t>コウレイ</t>
    </rPh>
    <rPh sb="14" eb="17">
      <t>タンシンシャ</t>
    </rPh>
    <rPh sb="17" eb="18">
      <t>スウ</t>
    </rPh>
    <phoneticPr fontId="2"/>
  </si>
  <si>
    <t>住宅の建て方、住宅の所有の関係別</t>
    <rPh sb="0" eb="2">
      <t>ジュウタク</t>
    </rPh>
    <rPh sb="3" eb="6">
      <t>タテカタ</t>
    </rPh>
    <rPh sb="7" eb="9">
      <t>ジュウタク</t>
    </rPh>
    <rPh sb="10" eb="12">
      <t>ショユウ</t>
    </rPh>
    <rPh sb="13" eb="15">
      <t>カンケイ</t>
    </rPh>
    <rPh sb="15" eb="16">
      <t>ベツ</t>
    </rPh>
    <phoneticPr fontId="2"/>
  </si>
  <si>
    <t>住宅に住む一般世帯数及び一般世帯人員</t>
    <rPh sb="0" eb="2">
      <t>ジュウタク</t>
    </rPh>
    <rPh sb="3" eb="4">
      <t>ス</t>
    </rPh>
    <rPh sb="5" eb="7">
      <t>イッパン</t>
    </rPh>
    <rPh sb="7" eb="10">
      <t>セタイスウ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2"/>
  </si>
  <si>
    <t>一  般  世  帯  数</t>
    <rPh sb="0" eb="4">
      <t>イッパン</t>
    </rPh>
    <rPh sb="6" eb="13">
      <t>セタイスウ</t>
    </rPh>
    <phoneticPr fontId="2"/>
  </si>
  <si>
    <t>一  般  世  帯  人  員</t>
    <rPh sb="0" eb="4">
      <t>イッパン</t>
    </rPh>
    <rPh sb="6" eb="10">
      <t>セタイ</t>
    </rPh>
    <rPh sb="12" eb="16">
      <t>ジンイン</t>
    </rPh>
    <phoneticPr fontId="2"/>
  </si>
  <si>
    <t>一般世帯数</t>
    <rPh sb="0" eb="2">
      <t>イッパン</t>
    </rPh>
    <rPh sb="2" eb="5">
      <t>セタイスウ</t>
    </rPh>
    <phoneticPr fontId="2"/>
  </si>
  <si>
    <t>県推計人口</t>
    <rPh sb="0" eb="1">
      <t>ケン</t>
    </rPh>
    <rPh sb="1" eb="3">
      <t>スイケイ</t>
    </rPh>
    <rPh sb="3" eb="5">
      <t>ジンコウ</t>
    </rPh>
    <phoneticPr fontId="2"/>
  </si>
  <si>
    <t>人口</t>
    <rPh sb="0" eb="2">
      <t>ジンコウ</t>
    </rPh>
    <phoneticPr fontId="2"/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</si>
  <si>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</si>
  <si>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</si>
  <si>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</si>
  <si>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</si>
  <si>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</si>
  <si>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</si>
  <si>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</si>
  <si>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</si>
  <si>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</si>
  <si>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</si>
  <si>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</si>
  <si>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</si>
  <si>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</si>
  <si>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</si>
  <si>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松崎町</t>
  </si>
  <si>
    <t>総数</t>
  </si>
  <si>
    <t>男</t>
  </si>
  <si>
    <t>女</t>
  </si>
  <si>
    <t>〃</t>
    <phoneticPr fontId="2"/>
  </si>
  <si>
    <t>～</t>
  </si>
  <si>
    <t>昭和</t>
    <rPh sb="0" eb="2">
      <t>ショウワ</t>
    </rPh>
    <phoneticPr fontId="2"/>
  </si>
  <si>
    <t>昼夜人口</t>
    <rPh sb="0" eb="2">
      <t>チュウヤ</t>
    </rPh>
    <rPh sb="2" eb="4">
      <t>ジンコウ</t>
    </rPh>
    <phoneticPr fontId="2"/>
  </si>
  <si>
    <t>２人</t>
  </si>
  <si>
    <t>３人</t>
  </si>
  <si>
    <t>４人</t>
  </si>
  <si>
    <t>５人</t>
  </si>
  <si>
    <t>６人</t>
  </si>
  <si>
    <t>通勤・
通学者が</t>
    <rPh sb="0" eb="2">
      <t>ツウキン</t>
    </rPh>
    <rPh sb="4" eb="7">
      <t>ツウガクシャ</t>
    </rPh>
    <phoneticPr fontId="2"/>
  </si>
  <si>
    <t>主　  世  　帯</t>
    <rPh sb="0" eb="1">
      <t>シュ</t>
    </rPh>
    <rPh sb="4" eb="5">
      <t>ヨ</t>
    </rPh>
    <rPh sb="8" eb="9">
      <t>オビ</t>
    </rPh>
    <phoneticPr fontId="2"/>
  </si>
  <si>
    <t>間　  借  　り</t>
    <rPh sb="0" eb="1">
      <t>アイダ</t>
    </rPh>
    <rPh sb="4" eb="5">
      <t>シャク</t>
    </rPh>
    <phoneticPr fontId="2"/>
  </si>
  <si>
    <t>世帯人員、住宅の所有の関係別住宅に住む</t>
    <rPh sb="0" eb="2">
      <t>セタイ</t>
    </rPh>
    <rPh sb="2" eb="4">
      <t>ジンイン</t>
    </rPh>
    <rPh sb="5" eb="7">
      <t>ジュウタク</t>
    </rPh>
    <rPh sb="8" eb="10">
      <t>ショユウ</t>
    </rPh>
    <rPh sb="11" eb="14">
      <t>カンケイベツ</t>
    </rPh>
    <rPh sb="14" eb="16">
      <t>ジュウタク</t>
    </rPh>
    <rPh sb="17" eb="18">
      <t>ス</t>
    </rPh>
    <phoneticPr fontId="2"/>
  </si>
  <si>
    <t>労働力状態、年齢（５歳階級）、男女別15歳以上人口</t>
    <rPh sb="0" eb="3">
      <t>ロウドウリョク</t>
    </rPh>
    <rPh sb="3" eb="5">
      <t>ジョウタイ</t>
    </rPh>
    <rPh sb="6" eb="8">
      <t>ネンレイ</t>
    </rPh>
    <rPh sb="10" eb="11">
      <t>サイ</t>
    </rPh>
    <rPh sb="11" eb="13">
      <t>カイキュウ</t>
    </rPh>
    <rPh sb="15" eb="18">
      <t>ダンジョベツ</t>
    </rPh>
    <rPh sb="20" eb="21">
      <t>サイ</t>
    </rPh>
    <rPh sb="21" eb="23">
      <t>イジョウ</t>
    </rPh>
    <rPh sb="23" eb="25">
      <t>ジンコウ</t>
    </rPh>
    <phoneticPr fontId="2"/>
  </si>
  <si>
    <t>非労働力人口</t>
    <rPh sb="0" eb="1">
      <t>ヒ</t>
    </rPh>
    <rPh sb="1" eb="4">
      <t>ロウドウリョク</t>
    </rPh>
    <phoneticPr fontId="2"/>
  </si>
  <si>
    <t>自  宅  就　業　者</t>
    <rPh sb="0" eb="1">
      <t>ジ</t>
    </rPh>
    <rPh sb="3" eb="4">
      <t>タク</t>
    </rPh>
    <rPh sb="6" eb="7">
      <t>シュウ</t>
    </rPh>
    <rPh sb="8" eb="9">
      <t>ギョウ</t>
    </rPh>
    <rPh sb="10" eb="11">
      <t>モノ</t>
    </rPh>
    <phoneticPr fontId="2"/>
  </si>
  <si>
    <t>通      勤      者</t>
    <rPh sb="0" eb="1">
      <t>ツウ</t>
    </rPh>
    <rPh sb="7" eb="8">
      <t>ツトム</t>
    </rPh>
    <rPh sb="14" eb="15">
      <t>モノ</t>
    </rPh>
    <phoneticPr fontId="2"/>
  </si>
  <si>
    <t>通      学      者</t>
    <rPh sb="0" eb="1">
      <t>ツウ</t>
    </rPh>
    <rPh sb="7" eb="8">
      <t>ガク</t>
    </rPh>
    <rPh sb="14" eb="15">
      <t>モノ</t>
    </rPh>
    <phoneticPr fontId="2"/>
  </si>
  <si>
    <t>そ      の      他</t>
    <rPh sb="14" eb="15">
      <t>ホカ</t>
    </rPh>
    <phoneticPr fontId="2"/>
  </si>
  <si>
    <t>15歳以上就業者数及び通学者数</t>
    <rPh sb="0" eb="3">
      <t>１５サイ</t>
    </rPh>
    <rPh sb="3" eb="5">
      <t>イジョウ</t>
    </rPh>
    <rPh sb="5" eb="7">
      <t>シュウギョウ</t>
    </rPh>
    <rPh sb="7" eb="8">
      <t>シャ</t>
    </rPh>
    <rPh sb="8" eb="9">
      <t>スウ</t>
    </rPh>
    <rPh sb="9" eb="10">
      <t>オヨ</t>
    </rPh>
    <rPh sb="11" eb="14">
      <t>ツウガクシャ</t>
    </rPh>
    <rPh sb="14" eb="15">
      <t>スウ</t>
    </rPh>
    <phoneticPr fontId="2"/>
  </si>
  <si>
    <t>（各年10月 1日）</t>
    <rPh sb="1" eb="2">
      <t>カク</t>
    </rPh>
    <rPh sb="2" eb="3">
      <t>ネン</t>
    </rPh>
    <rPh sb="3" eb="6">
      <t>１０ガツ</t>
    </rPh>
    <rPh sb="7" eb="9">
      <t>１ニチ</t>
    </rPh>
    <phoneticPr fontId="2"/>
  </si>
  <si>
    <t>４</t>
  </si>
  <si>
    <t>５</t>
  </si>
  <si>
    <t>６</t>
  </si>
  <si>
    <t>人    口     (15歳～64歳）</t>
    <rPh sb="0" eb="1">
      <t>ヒト</t>
    </rPh>
    <rPh sb="5" eb="6">
      <t>クチ</t>
    </rPh>
    <rPh sb="14" eb="15">
      <t>サイ</t>
    </rPh>
    <rPh sb="18" eb="19">
      <t>サイ</t>
    </rPh>
    <phoneticPr fontId="2"/>
  </si>
  <si>
    <t>　資料：国勢調査　　　注）平成17年10月1日現在の行政区画による組替後の人口。</t>
    <rPh sb="1" eb="3">
      <t>シリョウ</t>
    </rPh>
    <rPh sb="4" eb="8">
      <t>コクセイチョウサ</t>
    </rPh>
    <rPh sb="11" eb="12">
      <t>チュウ</t>
    </rPh>
    <rPh sb="13" eb="15">
      <t>ヘイセイ</t>
    </rPh>
    <rPh sb="17" eb="18">
      <t>ネン</t>
    </rPh>
    <rPh sb="20" eb="21">
      <t>ツキ</t>
    </rPh>
    <rPh sb="22" eb="23">
      <t>ニチ</t>
    </rPh>
    <rPh sb="23" eb="25">
      <t>ゲンザイ</t>
    </rPh>
    <rPh sb="26" eb="28">
      <t>ギョウセイ</t>
    </rPh>
    <rPh sb="28" eb="30">
      <t>クカク</t>
    </rPh>
    <rPh sb="33" eb="34">
      <t>クミ</t>
    </rPh>
    <rPh sb="34" eb="35">
      <t>カ</t>
    </rPh>
    <rPh sb="35" eb="36">
      <t>ノチ</t>
    </rPh>
    <rPh sb="37" eb="39">
      <t>ジンコウ</t>
    </rPh>
    <phoneticPr fontId="2"/>
  </si>
  <si>
    <t>資料：国勢調査　　注）老年化指数とは、老年人口を年少人口で除した指数。</t>
    <rPh sb="0" eb="2">
      <t>シリョウ</t>
    </rPh>
    <rPh sb="3" eb="5">
      <t>コクセイ</t>
    </rPh>
    <rPh sb="5" eb="7">
      <t>チョウサ</t>
    </rPh>
    <rPh sb="9" eb="10">
      <t>チュウ</t>
    </rPh>
    <rPh sb="11" eb="13">
      <t>ロウネン</t>
    </rPh>
    <rPh sb="13" eb="14">
      <t>カ</t>
    </rPh>
    <rPh sb="14" eb="16">
      <t>シスウ</t>
    </rPh>
    <rPh sb="19" eb="21">
      <t>ロウネン</t>
    </rPh>
    <rPh sb="21" eb="23">
      <t>ジンコウ</t>
    </rPh>
    <rPh sb="24" eb="26">
      <t>ネンショウ</t>
    </rPh>
    <rPh sb="26" eb="28">
      <t>ジンコウ</t>
    </rPh>
    <rPh sb="29" eb="30">
      <t>ジョ</t>
    </rPh>
    <rPh sb="32" eb="34">
      <t>シスウ</t>
    </rPh>
    <phoneticPr fontId="2"/>
  </si>
  <si>
    <t>注)平成17年結果より徳山市は周南市、小野田市は山陽小野田市と読み替える。</t>
    <rPh sb="0" eb="1">
      <t>チュウ</t>
    </rPh>
    <rPh sb="2" eb="4">
      <t>ヘイセイ</t>
    </rPh>
    <rPh sb="6" eb="7">
      <t>ネン</t>
    </rPh>
    <rPh sb="7" eb="9">
      <t>ケッカ</t>
    </rPh>
    <rPh sb="11" eb="13">
      <t>トクヤマ</t>
    </rPh>
    <rPh sb="13" eb="14">
      <t>シ</t>
    </rPh>
    <rPh sb="15" eb="16">
      <t>シュウ</t>
    </rPh>
    <rPh sb="16" eb="17">
      <t>ミナミ</t>
    </rPh>
    <rPh sb="17" eb="18">
      <t>シ</t>
    </rPh>
    <rPh sb="19" eb="22">
      <t>オノダ</t>
    </rPh>
    <rPh sb="22" eb="23">
      <t>シ</t>
    </rPh>
    <rPh sb="24" eb="26">
      <t>サンヨウ</t>
    </rPh>
    <rPh sb="26" eb="30">
      <t>オノダシ</t>
    </rPh>
    <rPh sb="31" eb="32">
      <t>ヨ</t>
    </rPh>
    <rPh sb="33" eb="34">
      <t>カ</t>
    </rPh>
    <phoneticPr fontId="2"/>
  </si>
  <si>
    <t>　資料：国勢調査</t>
    <rPh sb="1" eb="3">
      <t>シリョウ</t>
    </rPh>
    <rPh sb="4" eb="8">
      <t>コクセイチョウサ</t>
    </rPh>
    <phoneticPr fontId="2"/>
  </si>
  <si>
    <t>世帯</t>
    <rPh sb="0" eb="2">
      <t>セタイ</t>
    </rPh>
    <phoneticPr fontId="2"/>
  </si>
  <si>
    <t>E</t>
    <phoneticPr fontId="2"/>
  </si>
  <si>
    <t>他区で</t>
    <rPh sb="0" eb="1">
      <t>タ</t>
    </rPh>
    <phoneticPr fontId="2"/>
  </si>
  <si>
    <t>産        業</t>
    <rPh sb="0" eb="10">
      <t>サンギョウ</t>
    </rPh>
    <phoneticPr fontId="2"/>
  </si>
  <si>
    <t>他区に</t>
    <rPh sb="0" eb="1">
      <t>タ</t>
    </rPh>
    <phoneticPr fontId="2"/>
  </si>
  <si>
    <t>資料：国勢調査</t>
    <rPh sb="0" eb="2">
      <t>シリョウ</t>
    </rPh>
    <rPh sb="3" eb="7">
      <t>コクセイチョウサ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</si>
  <si>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</si>
  <si>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</si>
  <si>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市総数に占める割合 (%)</t>
    <rPh sb="0" eb="1">
      <t>シ</t>
    </rPh>
    <rPh sb="1" eb="3">
      <t>ソウスウ</t>
    </rPh>
    <rPh sb="4" eb="5">
      <t>シ</t>
    </rPh>
    <rPh sb="7" eb="9">
      <t>ワリアイ</t>
    </rPh>
    <phoneticPr fontId="2"/>
  </si>
  <si>
    <t>人口集中地区(DIDs)</t>
    <rPh sb="0" eb="2">
      <t>ジンコウ</t>
    </rPh>
    <rPh sb="2" eb="4">
      <t>シュウチュウ</t>
    </rPh>
    <rPh sb="4" eb="6">
      <t>チク</t>
    </rPh>
    <phoneticPr fontId="2"/>
  </si>
  <si>
    <t>　（単位： k㎡）</t>
    <rPh sb="2" eb="4">
      <t>タンイ</t>
    </rPh>
    <phoneticPr fontId="2"/>
  </si>
  <si>
    <t>（各年10月 1日）</t>
  </si>
  <si>
    <t>～ 84</t>
  </si>
  <si>
    <t>夜間人口</t>
    <rPh sb="0" eb="2">
      <t>ヤカン</t>
    </rPh>
    <rPh sb="2" eb="4">
      <t>ジンコウ</t>
    </rPh>
    <phoneticPr fontId="2"/>
  </si>
  <si>
    <t>　資料：国勢調査　　</t>
    <rPh sb="1" eb="3">
      <t>シリョウ</t>
    </rPh>
    <rPh sb="4" eb="8">
      <t>コクセイチョウサ</t>
    </rPh>
    <phoneticPr fontId="2"/>
  </si>
  <si>
    <t>歳</t>
    <rPh sb="0" eb="1">
      <t>サイ</t>
    </rPh>
    <phoneticPr fontId="2"/>
  </si>
  <si>
    <t>常住地による従業地・通学地別、地区別</t>
    <rPh sb="0" eb="2">
      <t>ジョウジュウ</t>
    </rPh>
    <rPh sb="2" eb="3">
      <t>チ</t>
    </rPh>
    <rPh sb="6" eb="8">
      <t>ジュウギョウ</t>
    </rPh>
    <rPh sb="8" eb="9">
      <t>チ</t>
    </rPh>
    <rPh sb="10" eb="12">
      <t>ツウガク</t>
    </rPh>
    <rPh sb="12" eb="13">
      <t>チ</t>
    </rPh>
    <rPh sb="13" eb="14">
      <t>ベツ</t>
    </rPh>
    <rPh sb="15" eb="18">
      <t>チクベツ</t>
    </rPh>
    <phoneticPr fontId="2"/>
  </si>
  <si>
    <t>常住地又は従業地による産業（大分類）別</t>
    <rPh sb="0" eb="2">
      <t>ジョウジュウ</t>
    </rPh>
    <rPh sb="2" eb="3">
      <t>チ</t>
    </rPh>
    <rPh sb="3" eb="4">
      <t>マタ</t>
    </rPh>
    <rPh sb="5" eb="7">
      <t>ジュウギョウ</t>
    </rPh>
    <rPh sb="7" eb="8">
      <t>チ</t>
    </rPh>
    <rPh sb="11" eb="13">
      <t>サンギョウ</t>
    </rPh>
    <rPh sb="14" eb="17">
      <t>ダイブンルイ</t>
    </rPh>
    <rPh sb="18" eb="19">
      <t>ベツ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</si>
  <si>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</si>
  <si>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</si>
  <si>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</si>
  <si>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</si>
  <si>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</si>
  <si>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</si>
  <si>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</si>
  <si>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</si>
  <si>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</si>
  <si>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</si>
  <si>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</si>
  <si>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（大分類）</t>
    <rPh sb="1" eb="4">
      <t>ダイブンルイ</t>
    </rPh>
    <phoneticPr fontId="2"/>
  </si>
  <si>
    <t>常住地による15歳以上就業者数</t>
    <rPh sb="0" eb="2">
      <t>ジョウジュウ</t>
    </rPh>
    <rPh sb="2" eb="3">
      <t>チ</t>
    </rPh>
    <rPh sb="6" eb="11">
      <t>１５サイイジョウ</t>
    </rPh>
    <rPh sb="11" eb="13">
      <t>シュウギョウ</t>
    </rPh>
    <rPh sb="13" eb="14">
      <t>シャ</t>
    </rPh>
    <rPh sb="14" eb="15">
      <t>スウ</t>
    </rPh>
    <phoneticPr fontId="2"/>
  </si>
  <si>
    <t>自宅で</t>
    <rPh sb="0" eb="2">
      <t>ジタク</t>
    </rPh>
    <phoneticPr fontId="2"/>
  </si>
  <si>
    <t>自宅外</t>
    <rPh sb="0" eb="2">
      <t>ジタク</t>
    </rPh>
    <rPh sb="2" eb="3">
      <t>ソト</t>
    </rPh>
    <phoneticPr fontId="2"/>
  </si>
  <si>
    <t>の自市</t>
    <rPh sb="1" eb="2">
      <t>ジブン</t>
    </rPh>
    <rPh sb="2" eb="3">
      <t>シ</t>
    </rPh>
    <phoneticPr fontId="2"/>
  </si>
  <si>
    <t>で従業</t>
    <rPh sb="1" eb="3">
      <t>ジュウギョウ</t>
    </rPh>
    <phoneticPr fontId="2"/>
  </si>
  <si>
    <t>県内他</t>
    <rPh sb="0" eb="2">
      <t>ケンナイ</t>
    </rPh>
    <rPh sb="2" eb="3">
      <t>ホカ</t>
    </rPh>
    <phoneticPr fontId="2"/>
  </si>
  <si>
    <t>市町村</t>
    <rPh sb="0" eb="3">
      <t>シチョウソン</t>
    </rPh>
    <phoneticPr fontId="2"/>
  </si>
  <si>
    <t>従業地による15歳以上就業者数</t>
    <rPh sb="0" eb="2">
      <t>ジュウギョウ</t>
    </rPh>
    <rPh sb="2" eb="3">
      <t>チ</t>
    </rPh>
    <rPh sb="6" eb="9">
      <t>１５サイ</t>
    </rPh>
    <rPh sb="9" eb="11">
      <t>イジョウ</t>
    </rPh>
    <rPh sb="11" eb="13">
      <t>シュウギョウ</t>
    </rPh>
    <rPh sb="13" eb="14">
      <t>シャ</t>
    </rPh>
    <rPh sb="14" eb="15">
      <t>スウ</t>
    </rPh>
    <phoneticPr fontId="2"/>
  </si>
  <si>
    <t>に常住</t>
    <rPh sb="1" eb="3">
      <t>ジョウジュウ</t>
    </rPh>
    <phoneticPr fontId="2"/>
  </si>
  <si>
    <t>従  業</t>
    <rPh sb="0" eb="4">
      <t>ジュウギョウ</t>
    </rPh>
    <phoneticPr fontId="2"/>
  </si>
  <si>
    <t>自市内</t>
    <rPh sb="0" eb="1">
      <t>ジブン</t>
    </rPh>
    <rPh sb="1" eb="2">
      <t>シ</t>
    </rPh>
    <rPh sb="2" eb="3">
      <t>ナイチ</t>
    </rPh>
    <phoneticPr fontId="2"/>
  </si>
  <si>
    <t>常住</t>
    <rPh sb="0" eb="2">
      <t>ジョウジュウ</t>
    </rPh>
    <phoneticPr fontId="2"/>
  </si>
  <si>
    <t>常  住</t>
    <rPh sb="0" eb="4">
      <t>ジョウジュウ</t>
    </rPh>
    <phoneticPr fontId="2"/>
  </si>
  <si>
    <t>他県</t>
    <rPh sb="0" eb="2">
      <t>タケン</t>
    </rPh>
    <phoneticPr fontId="2"/>
  </si>
  <si>
    <t xml:space="preserve"> に</t>
    <phoneticPr fontId="2"/>
  </si>
  <si>
    <t>総　数</t>
    <rPh sb="0" eb="3">
      <t>ソウスウ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</si>
  <si>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</si>
  <si>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</si>
  <si>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</si>
  <si>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〃</t>
  </si>
  <si>
    <t>総　　　　　数</t>
    <rPh sb="0" eb="7">
      <t>ソウスウ</t>
    </rPh>
    <phoneticPr fontId="2"/>
  </si>
  <si>
    <t>石が口一丁目</t>
    <rPh sb="0" eb="1">
      <t>イシ</t>
    </rPh>
    <rPh sb="2" eb="3">
      <t>グチ</t>
    </rPh>
    <rPh sb="3" eb="6">
      <t>イッチョウメ</t>
    </rPh>
    <phoneticPr fontId="2"/>
  </si>
  <si>
    <t>石が口二丁目</t>
    <rPh sb="0" eb="1">
      <t>イシ</t>
    </rPh>
    <rPh sb="2" eb="3">
      <t>グチ</t>
    </rPh>
    <rPh sb="3" eb="4">
      <t>ニ</t>
    </rPh>
    <rPh sb="4" eb="6">
      <t>イッチョウメ</t>
    </rPh>
    <phoneticPr fontId="2"/>
  </si>
  <si>
    <t>石が口三丁目</t>
    <rPh sb="0" eb="1">
      <t>イシ</t>
    </rPh>
    <rPh sb="2" eb="3">
      <t>グチ</t>
    </rPh>
    <rPh sb="3" eb="4">
      <t>サン</t>
    </rPh>
    <rPh sb="4" eb="6">
      <t>イッチョウメ</t>
    </rPh>
    <phoneticPr fontId="2"/>
  </si>
  <si>
    <t>新田一丁目</t>
    <rPh sb="0" eb="2">
      <t>シンデン</t>
    </rPh>
    <rPh sb="2" eb="5">
      <t>イッチョウメ</t>
    </rPh>
    <phoneticPr fontId="2"/>
  </si>
  <si>
    <t>雇用者、
役員含む</t>
    <rPh sb="0" eb="3">
      <t>コヨウシャ</t>
    </rPh>
    <rPh sb="5" eb="7">
      <t>ヤクイン</t>
    </rPh>
    <rPh sb="7" eb="8">
      <t>フクム</t>
    </rPh>
    <phoneticPr fontId="2"/>
  </si>
  <si>
    <t>駅南町</t>
    <rPh sb="0" eb="3">
      <t>エキミナミチョウ</t>
    </rPh>
    <phoneticPr fontId="2"/>
  </si>
  <si>
    <t>桑山一丁目</t>
    <rPh sb="0" eb="2">
      <t>クワヤマ</t>
    </rPh>
    <rPh sb="2" eb="5">
      <t>イッチョウメ</t>
    </rPh>
    <phoneticPr fontId="2"/>
  </si>
  <si>
    <t>酢貝</t>
    <rPh sb="0" eb="2">
      <t>スガイ</t>
    </rPh>
    <phoneticPr fontId="2"/>
  </si>
  <si>
    <t>牟礼柳</t>
    <rPh sb="0" eb="2">
      <t>ムレ</t>
    </rPh>
    <rPh sb="2" eb="3">
      <t>ヤナギ</t>
    </rPh>
    <phoneticPr fontId="2"/>
  </si>
  <si>
    <t>岸津一丁目</t>
    <rPh sb="0" eb="2">
      <t>キシヅ</t>
    </rPh>
    <rPh sb="2" eb="3">
      <t>１</t>
    </rPh>
    <rPh sb="3" eb="5">
      <t>チョウメ</t>
    </rPh>
    <phoneticPr fontId="2"/>
  </si>
  <si>
    <t>岸津二丁目</t>
    <rPh sb="0" eb="2">
      <t>キシヅ</t>
    </rPh>
    <rPh sb="2" eb="3">
      <t>2</t>
    </rPh>
    <rPh sb="3" eb="5">
      <t>チョウメ</t>
    </rPh>
    <phoneticPr fontId="2"/>
  </si>
  <si>
    <t>牟礼今宿一丁目</t>
    <rPh sb="0" eb="4">
      <t>ムレイイマジュク</t>
    </rPh>
    <rPh sb="4" eb="5">
      <t>１</t>
    </rPh>
    <rPh sb="5" eb="7">
      <t>チョウメ</t>
    </rPh>
    <phoneticPr fontId="2"/>
  </si>
  <si>
    <t>牟礼今宿二丁目</t>
    <rPh sb="0" eb="4">
      <t>ムレイイマジュク</t>
    </rPh>
    <rPh sb="4" eb="5">
      <t>2</t>
    </rPh>
    <rPh sb="5" eb="7">
      <t>チョウメ</t>
    </rPh>
    <phoneticPr fontId="2"/>
  </si>
  <si>
    <t>沖今宿一丁目</t>
    <rPh sb="0" eb="3">
      <t>オキイマジュク</t>
    </rPh>
    <rPh sb="3" eb="4">
      <t>1</t>
    </rPh>
    <rPh sb="4" eb="6">
      <t>チョウメ</t>
    </rPh>
    <phoneticPr fontId="2"/>
  </si>
  <si>
    <t>沖今宿二丁目</t>
    <rPh sb="0" eb="3">
      <t>オキイマジュク</t>
    </rPh>
    <rPh sb="3" eb="4">
      <t>2</t>
    </rPh>
    <rPh sb="4" eb="6">
      <t>チョウメ</t>
    </rPh>
    <phoneticPr fontId="2"/>
  </si>
  <si>
    <t>中西</t>
    <rPh sb="0" eb="2">
      <t>ナカニシ</t>
    </rPh>
    <phoneticPr fontId="2"/>
  </si>
  <si>
    <t>敷山町</t>
    <rPh sb="0" eb="1">
      <t>シキ</t>
    </rPh>
    <rPh sb="1" eb="3">
      <t>ヤマチョウ</t>
    </rPh>
    <phoneticPr fontId="2"/>
  </si>
  <si>
    <t>華浦一丁目</t>
    <rPh sb="0" eb="2">
      <t>カホ</t>
    </rPh>
    <rPh sb="2" eb="3">
      <t>１</t>
    </rPh>
    <rPh sb="3" eb="5">
      <t>チョウメ</t>
    </rPh>
    <phoneticPr fontId="2"/>
  </si>
  <si>
    <t>華浦二丁目</t>
    <rPh sb="0" eb="2">
      <t>カホ</t>
    </rPh>
    <rPh sb="2" eb="3">
      <t>2</t>
    </rPh>
    <rPh sb="3" eb="5">
      <t>チョウメ</t>
    </rPh>
    <phoneticPr fontId="2"/>
  </si>
  <si>
    <t>本橋町</t>
    <phoneticPr fontId="2"/>
  </si>
  <si>
    <t>新橋町</t>
    <phoneticPr fontId="2"/>
  </si>
  <si>
    <t>千日一丁目</t>
    <rPh sb="0" eb="2">
      <t>センニチ</t>
    </rPh>
    <rPh sb="2" eb="3">
      <t>１</t>
    </rPh>
    <rPh sb="3" eb="5">
      <t>チョウメ</t>
    </rPh>
    <phoneticPr fontId="2"/>
  </si>
  <si>
    <t>サービス業(他に分類されないもの)</t>
    <rPh sb="0" eb="5">
      <t>サービスギョウ</t>
    </rPh>
    <rPh sb="6" eb="7">
      <t>タ</t>
    </rPh>
    <rPh sb="8" eb="10">
      <t>ブンルイ</t>
    </rPh>
    <phoneticPr fontId="2"/>
  </si>
  <si>
    <t>複合サービス事業</t>
    <rPh sb="0" eb="2">
      <t>フクゴウ</t>
    </rPh>
    <rPh sb="6" eb="8">
      <t>ジギョウ</t>
    </rPh>
    <phoneticPr fontId="13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</si>
  <si>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</si>
  <si>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家族従業者</t>
    <rPh sb="0" eb="2">
      <t>カゾク</t>
    </rPh>
    <phoneticPr fontId="2"/>
  </si>
  <si>
    <t>自営業主、家庭内職者含む</t>
    <rPh sb="0" eb="3">
      <t>ジエイギョウ</t>
    </rPh>
    <rPh sb="3" eb="4">
      <t>シュ</t>
    </rPh>
    <rPh sb="5" eb="7">
      <t>カテイ</t>
    </rPh>
    <rPh sb="7" eb="9">
      <t>ナイショク</t>
    </rPh>
    <rPh sb="9" eb="10">
      <t>シャ</t>
    </rPh>
    <rPh sb="10" eb="11">
      <t>フクミ</t>
    </rPh>
    <phoneticPr fontId="2"/>
  </si>
  <si>
    <t>単独世帯</t>
    <rPh sb="0" eb="2">
      <t>タンドク</t>
    </rPh>
    <rPh sb="2" eb="4">
      <t>セタイ</t>
    </rPh>
    <phoneticPr fontId="2"/>
  </si>
  <si>
    <t>核家族世帯</t>
    <rPh sb="0" eb="3">
      <t>カクカゾク</t>
    </rPh>
    <rPh sb="3" eb="5">
      <t>セタイ</t>
    </rPh>
    <phoneticPr fontId="2"/>
  </si>
  <si>
    <t>夫　婦</t>
    <rPh sb="0" eb="3">
      <t>フウフ</t>
    </rPh>
    <phoneticPr fontId="2"/>
  </si>
  <si>
    <t>夫婦と</t>
    <rPh sb="0" eb="2">
      <t>フウフ</t>
    </rPh>
    <phoneticPr fontId="2"/>
  </si>
  <si>
    <t>男親と</t>
    <rPh sb="0" eb="1">
      <t>オトコ</t>
    </rPh>
    <rPh sb="1" eb="2">
      <t>オヤ</t>
    </rPh>
    <phoneticPr fontId="2"/>
  </si>
  <si>
    <t>女親と</t>
    <rPh sb="0" eb="1">
      <t>オンナ</t>
    </rPh>
    <rPh sb="1" eb="2">
      <t>オヤ</t>
    </rPh>
    <phoneticPr fontId="2"/>
  </si>
  <si>
    <t>夫婦、</t>
    <rPh sb="0" eb="2">
      <t>フウフ</t>
    </rPh>
    <phoneticPr fontId="2"/>
  </si>
  <si>
    <t>夫 婦 と</t>
    <rPh sb="0" eb="3">
      <t>フウフ</t>
    </rPh>
    <phoneticPr fontId="2"/>
  </si>
  <si>
    <t>夫 婦 、</t>
    <rPh sb="0" eb="3">
      <t>フウフ</t>
    </rPh>
    <phoneticPr fontId="2"/>
  </si>
  <si>
    <t>夫婦、子</t>
    <rPh sb="0" eb="2">
      <t>フウフ</t>
    </rPh>
    <rPh sb="3" eb="4">
      <t>コ</t>
    </rPh>
    <phoneticPr fontId="2"/>
  </si>
  <si>
    <t>兄弟姉妹</t>
    <rPh sb="0" eb="2">
      <t>キョウダイ</t>
    </rPh>
    <rPh sb="2" eb="4">
      <t>シマイ</t>
    </rPh>
    <phoneticPr fontId="2"/>
  </si>
  <si>
    <t>他　に</t>
    <rPh sb="0" eb="1">
      <t>ホカ</t>
    </rPh>
    <phoneticPr fontId="2"/>
  </si>
  <si>
    <t>両　親</t>
    <rPh sb="0" eb="3">
      <t>リョウシン</t>
    </rPh>
    <phoneticPr fontId="2"/>
  </si>
  <si>
    <t>子供と</t>
    <rPh sb="0" eb="2">
      <t>コドモ</t>
    </rPh>
    <phoneticPr fontId="2"/>
  </si>
  <si>
    <t>他の親族</t>
    <rPh sb="0" eb="1">
      <t>ホカ</t>
    </rPh>
    <rPh sb="2" eb="4">
      <t>シンゾク</t>
    </rPh>
    <phoneticPr fontId="2"/>
  </si>
  <si>
    <t>子 供 と</t>
    <rPh sb="0" eb="3">
      <t>コドモ</t>
    </rPh>
    <phoneticPr fontId="2"/>
  </si>
  <si>
    <t>親  　と</t>
    <rPh sb="0" eb="1">
      <t>オヤ</t>
    </rPh>
    <phoneticPr fontId="2"/>
  </si>
  <si>
    <t>供、親と</t>
    <rPh sb="0" eb="1">
      <t>トモ</t>
    </rPh>
    <rPh sb="2" eb="3">
      <t>オヤ</t>
    </rPh>
    <phoneticPr fontId="2"/>
  </si>
  <si>
    <t>の　　み</t>
    <phoneticPr fontId="2"/>
  </si>
  <si>
    <t>分類さ</t>
    <rPh sb="0" eb="2">
      <t>ブンルイ</t>
    </rPh>
    <phoneticPr fontId="2"/>
  </si>
  <si>
    <t>(親,子供を含まない)</t>
    <rPh sb="1" eb="2">
      <t>オヤ</t>
    </rPh>
    <rPh sb="3" eb="5">
      <t>コドモ</t>
    </rPh>
    <rPh sb="6" eb="7">
      <t>フク</t>
    </rPh>
    <phoneticPr fontId="2"/>
  </si>
  <si>
    <t>のみの</t>
    <phoneticPr fontId="2"/>
  </si>
  <si>
    <t>か　ら</t>
    <phoneticPr fontId="2"/>
  </si>
  <si>
    <t>両親か</t>
    <rPh sb="0" eb="2">
      <t>リョウシン</t>
    </rPh>
    <phoneticPr fontId="2"/>
  </si>
  <si>
    <t>と女性</t>
    <rPh sb="1" eb="3">
      <t>ジョセイ</t>
    </rPh>
    <phoneticPr fontId="2"/>
  </si>
  <si>
    <t>女　性</t>
    <rPh sb="0" eb="1">
      <t>オンナ</t>
    </rPh>
    <rPh sb="2" eb="3">
      <t>セイ</t>
    </rPh>
    <phoneticPr fontId="2"/>
  </si>
  <si>
    <t>女性</t>
    <rPh sb="0" eb="2">
      <t>ジョセイ</t>
    </rPh>
    <phoneticPr fontId="2"/>
  </si>
  <si>
    <t>か　　ら</t>
    <phoneticPr fontId="2"/>
  </si>
  <si>
    <t>れない</t>
    <phoneticPr fontId="2"/>
  </si>
  <si>
    <t>(親を含まない)</t>
    <rPh sb="1" eb="2">
      <t>オヤ</t>
    </rPh>
    <rPh sb="3" eb="4">
      <t>フク</t>
    </rPh>
    <phoneticPr fontId="2"/>
  </si>
  <si>
    <t>(子供を含まない)</t>
    <rPh sb="1" eb="3">
      <t>コドモ</t>
    </rPh>
    <rPh sb="4" eb="5">
      <t>フク</t>
    </rPh>
    <phoneticPr fontId="2"/>
  </si>
  <si>
    <t>成　る</t>
    <rPh sb="0" eb="1">
      <t>ナ</t>
    </rPh>
    <phoneticPr fontId="2"/>
  </si>
  <si>
    <t>ら成る</t>
    <rPh sb="1" eb="2">
      <t>ナ</t>
    </rPh>
    <phoneticPr fontId="2"/>
  </si>
  <si>
    <t>から成る</t>
    <rPh sb="2" eb="3">
      <t>ナ</t>
    </rPh>
    <phoneticPr fontId="2"/>
  </si>
  <si>
    <t>親　族</t>
    <rPh sb="0" eb="3">
      <t>シンゾク</t>
    </rPh>
    <phoneticPr fontId="2"/>
  </si>
  <si>
    <t>世　　帯</t>
    <rPh sb="0" eb="4">
      <t>セタイ</t>
    </rPh>
    <phoneticPr fontId="2"/>
  </si>
  <si>
    <t>ひとり</t>
    <phoneticPr fontId="2"/>
  </si>
  <si>
    <t>親から</t>
    <rPh sb="0" eb="1">
      <t>オヤ</t>
    </rPh>
    <phoneticPr fontId="2"/>
  </si>
  <si>
    <t>地域別</t>
    <rPh sb="0" eb="3">
      <t>チイキベツ</t>
    </rPh>
    <phoneticPr fontId="2"/>
  </si>
  <si>
    <t>世帯</t>
    <rPh sb="0" eb="2">
      <t>セタイ</t>
    </rPh>
    <phoneticPr fontId="2"/>
  </si>
  <si>
    <t>施設等の世帯</t>
    <rPh sb="0" eb="2">
      <t>シセツ</t>
    </rPh>
    <rPh sb="2" eb="3">
      <t>トウ</t>
    </rPh>
    <rPh sb="4" eb="6">
      <t>セタイ</t>
    </rPh>
    <phoneticPr fontId="2"/>
  </si>
  <si>
    <t>１人</t>
    <rPh sb="1" eb="2">
      <t>ニン</t>
    </rPh>
    <phoneticPr fontId="2"/>
  </si>
  <si>
    <t>人員</t>
    <rPh sb="0" eb="2">
      <t>ジンイン</t>
    </rPh>
    <phoneticPr fontId="2"/>
  </si>
  <si>
    <t>牟礼</t>
    <rPh sb="0" eb="2">
      <t>ムレ</t>
    </rPh>
    <phoneticPr fontId="2"/>
  </si>
  <si>
    <t>　（単位：㎡）</t>
    <rPh sb="2" eb="4">
      <t>タンイ</t>
    </rPh>
    <phoneticPr fontId="2"/>
  </si>
  <si>
    <t>一般世帯</t>
    <rPh sb="0" eb="2">
      <t>イッパン</t>
    </rPh>
    <rPh sb="2" eb="4">
      <t>セタイ</t>
    </rPh>
    <phoneticPr fontId="2"/>
  </si>
  <si>
    <t>住宅以外に</t>
    <rPh sb="0" eb="2">
      <t>ジュウタク</t>
    </rPh>
    <rPh sb="2" eb="4">
      <t>イガイ</t>
    </rPh>
    <phoneticPr fontId="2"/>
  </si>
  <si>
    <t>持ち家</t>
    <rPh sb="0" eb="3">
      <t>モチイエ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</si>
  <si>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</si>
  <si>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</si>
  <si>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</si>
  <si>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率 ％</t>
    <rPh sb="0" eb="1">
      <t>リツ</t>
    </rPh>
    <phoneticPr fontId="2"/>
  </si>
  <si>
    <t>住む一般世帯</t>
    <rPh sb="0" eb="1">
      <t>ス</t>
    </rPh>
    <rPh sb="2" eb="4">
      <t>イッパン</t>
    </rPh>
    <rPh sb="4" eb="6">
      <t>セタイ</t>
    </rPh>
    <phoneticPr fontId="2"/>
  </si>
  <si>
    <t>　資料：国勢調査</t>
    <rPh sb="1" eb="3">
      <t>シリョウ</t>
    </rPh>
    <rPh sb="4" eb="6">
      <t>コクセイ</t>
    </rPh>
    <rPh sb="6" eb="8">
      <t>チョウサ</t>
    </rPh>
    <phoneticPr fontId="2"/>
  </si>
  <si>
    <t>年次</t>
    <rPh sb="0" eb="2">
      <t>ネンジ</t>
    </rPh>
    <phoneticPr fontId="2"/>
  </si>
  <si>
    <t>流出入状況</t>
    <rPh sb="0" eb="2">
      <t>リュウシュツ</t>
    </rPh>
    <rPh sb="2" eb="3">
      <t>ニュウ</t>
    </rPh>
    <rPh sb="3" eb="5">
      <t>ジョウキョウ</t>
    </rPh>
    <phoneticPr fontId="2"/>
  </si>
  <si>
    <t>(％)</t>
    <phoneticPr fontId="2"/>
  </si>
  <si>
    <t>流入</t>
    <rPh sb="0" eb="2">
      <t>リュウニュウ</t>
    </rPh>
    <phoneticPr fontId="2"/>
  </si>
  <si>
    <t>流出</t>
    <rPh sb="0" eb="2">
      <t>リュウシュツ</t>
    </rPh>
    <phoneticPr fontId="2"/>
  </si>
  <si>
    <t>流出超過</t>
    <rPh sb="0" eb="2">
      <t>リュウシュツ</t>
    </rPh>
    <rPh sb="2" eb="4">
      <t>チョウカ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</si>
  <si>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</si>
  <si>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</si>
  <si>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</si>
  <si>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地域名</t>
    <rPh sb="0" eb="3">
      <t>チイキメイ</t>
    </rPh>
    <phoneticPr fontId="2"/>
  </si>
  <si>
    <t>年</t>
    <rPh sb="0" eb="1">
      <t>ネンレイ</t>
    </rPh>
    <phoneticPr fontId="2"/>
  </si>
  <si>
    <t>齢</t>
    <rPh sb="0" eb="1">
      <t>ネンレイ</t>
    </rPh>
    <phoneticPr fontId="2"/>
  </si>
  <si>
    <t>平均年齢</t>
    <rPh sb="0" eb="2">
      <t>ヘイキン</t>
    </rPh>
    <rPh sb="2" eb="4">
      <t>ネンレイ</t>
    </rPh>
    <phoneticPr fontId="2"/>
  </si>
  <si>
    <t>年少人口 (15歳未満)</t>
    <rPh sb="0" eb="2">
      <t>ネンショウ</t>
    </rPh>
    <rPh sb="2" eb="4">
      <t>ジンコウ</t>
    </rPh>
    <rPh sb="8" eb="9">
      <t>サイ</t>
    </rPh>
    <rPh sb="9" eb="11">
      <t>ミマン</t>
    </rPh>
    <phoneticPr fontId="2"/>
  </si>
  <si>
    <t>生産年齢</t>
    <rPh sb="0" eb="4">
      <t>セイサンネンレイ</t>
    </rPh>
    <phoneticPr fontId="2"/>
  </si>
  <si>
    <t>老  年  人  口   (65歳以上)</t>
    <rPh sb="0" eb="4">
      <t>ロウネン</t>
    </rPh>
    <rPh sb="6" eb="10">
      <t>ジンコウ</t>
    </rPh>
    <rPh sb="16" eb="17">
      <t>サイ</t>
    </rPh>
    <rPh sb="17" eb="19">
      <t>イジョウ</t>
    </rPh>
    <phoneticPr fontId="2"/>
  </si>
  <si>
    <t>計</t>
    <rPh sb="0" eb="1">
      <t>ケイ</t>
    </rPh>
    <phoneticPr fontId="2"/>
  </si>
  <si>
    <t>0歳</t>
    <rPh sb="1" eb="2">
      <t>サイ</t>
    </rPh>
    <phoneticPr fontId="2"/>
  </si>
  <si>
    <t>80歳</t>
    <rPh sb="2" eb="3">
      <t>サイ</t>
    </rPh>
    <phoneticPr fontId="2"/>
  </si>
  <si>
    <t>以上</t>
    <rPh sb="0" eb="2">
      <t>イジョウ</t>
    </rPh>
    <phoneticPr fontId="2"/>
  </si>
  <si>
    <t>町丁・大字名</t>
    <rPh sb="0" eb="1">
      <t>チョウ</t>
    </rPh>
    <rPh sb="1" eb="2">
      <t>チョウ</t>
    </rPh>
    <rPh sb="3" eb="5">
      <t>オオアザ</t>
    </rPh>
    <rPh sb="5" eb="6">
      <t>メイ</t>
    </rPh>
    <phoneticPr fontId="2"/>
  </si>
  <si>
    <t>人口</t>
    <rPh sb="0" eb="2">
      <t>ジンコウ</t>
    </rPh>
    <phoneticPr fontId="2"/>
  </si>
  <si>
    <t>自力町</t>
    <rPh sb="0" eb="3">
      <t>ジリキチョウ</t>
    </rPh>
    <phoneticPr fontId="2"/>
  </si>
  <si>
    <t>仁井令町</t>
    <rPh sb="0" eb="4">
      <t>ニイリョウチョウ</t>
    </rPh>
    <phoneticPr fontId="2"/>
  </si>
  <si>
    <t>東仁井令町</t>
    <rPh sb="0" eb="1">
      <t>ヒガシ</t>
    </rPh>
    <rPh sb="1" eb="5">
      <t>ニイリョウチョウ</t>
    </rPh>
    <phoneticPr fontId="2"/>
  </si>
  <si>
    <t>国衙一丁目</t>
    <rPh sb="0" eb="2">
      <t>コクガ</t>
    </rPh>
    <rPh sb="2" eb="5">
      <t>イッチョウメ</t>
    </rPh>
    <phoneticPr fontId="2"/>
  </si>
  <si>
    <t>清水町</t>
    <rPh sb="0" eb="3">
      <t>シミズチョウ</t>
    </rPh>
    <phoneticPr fontId="2"/>
  </si>
  <si>
    <t>国衙二丁目</t>
    <rPh sb="0" eb="2">
      <t>コクガ</t>
    </rPh>
    <rPh sb="2" eb="3">
      <t>ニ</t>
    </rPh>
    <rPh sb="3" eb="5">
      <t>イッチョウメ</t>
    </rPh>
    <phoneticPr fontId="2"/>
  </si>
  <si>
    <t>松原町</t>
    <rPh sb="0" eb="3">
      <t>マツバラチョウ</t>
    </rPh>
    <phoneticPr fontId="2"/>
  </si>
  <si>
    <t>華園町</t>
    <rPh sb="0" eb="3">
      <t>ハナゾノチョウ</t>
    </rPh>
    <phoneticPr fontId="2"/>
  </si>
  <si>
    <t>国衙三丁目</t>
    <rPh sb="0" eb="2">
      <t>コクガ</t>
    </rPh>
    <rPh sb="2" eb="3">
      <t>サン</t>
    </rPh>
    <rPh sb="3" eb="5">
      <t>イッチョウメ</t>
    </rPh>
    <phoneticPr fontId="2"/>
  </si>
  <si>
    <t>岡村町</t>
    <rPh sb="0" eb="3">
      <t>オカムラチョウ</t>
    </rPh>
    <phoneticPr fontId="2"/>
  </si>
  <si>
    <t>伊佐江町</t>
    <rPh sb="0" eb="4">
      <t>イサエチョウ</t>
    </rPh>
    <phoneticPr fontId="2"/>
  </si>
  <si>
    <t>国衙四丁目</t>
    <rPh sb="0" eb="2">
      <t>コクガ</t>
    </rPh>
    <rPh sb="2" eb="3">
      <t>ヨン</t>
    </rPh>
    <rPh sb="3" eb="5">
      <t>イッチョウメ</t>
    </rPh>
    <phoneticPr fontId="2"/>
  </si>
  <si>
    <t>中央町</t>
    <rPh sb="0" eb="3">
      <t>チュウオウチョウ</t>
    </rPh>
    <phoneticPr fontId="2"/>
  </si>
  <si>
    <t>開出本町</t>
    <rPh sb="0" eb="4">
      <t>カイデホンマチ</t>
    </rPh>
    <phoneticPr fontId="2"/>
  </si>
  <si>
    <t>国衙五丁目</t>
    <rPh sb="0" eb="2">
      <t>コクガ</t>
    </rPh>
    <rPh sb="2" eb="3">
      <t>ゴ</t>
    </rPh>
    <rPh sb="3" eb="5">
      <t>イッチョウメ</t>
    </rPh>
    <phoneticPr fontId="2"/>
  </si>
  <si>
    <t>佐波二丁目</t>
    <rPh sb="0" eb="2">
      <t>サバ</t>
    </rPh>
    <rPh sb="2" eb="5">
      <t>ニチョウメ</t>
    </rPh>
    <phoneticPr fontId="2"/>
  </si>
  <si>
    <t>開出西町</t>
    <rPh sb="0" eb="4">
      <t>カイデニシマチ</t>
    </rPh>
    <phoneticPr fontId="2"/>
  </si>
  <si>
    <t>多々良一丁目</t>
    <rPh sb="0" eb="3">
      <t>タタラ</t>
    </rPh>
    <rPh sb="3" eb="6">
      <t>イッチョウメ</t>
    </rPh>
    <phoneticPr fontId="2"/>
  </si>
  <si>
    <t>寿町</t>
    <rPh sb="0" eb="1">
      <t>コトブキ</t>
    </rPh>
    <rPh sb="1" eb="2">
      <t>マチ</t>
    </rPh>
    <phoneticPr fontId="2"/>
  </si>
  <si>
    <t>西仁井令一丁目</t>
    <rPh sb="0" eb="1">
      <t>ニシ</t>
    </rPh>
    <rPh sb="1" eb="4">
      <t>ニイリョウ</t>
    </rPh>
    <rPh sb="4" eb="7">
      <t>イッチョウメ</t>
    </rPh>
    <phoneticPr fontId="2"/>
  </si>
  <si>
    <t>多々良二丁目</t>
    <rPh sb="0" eb="3">
      <t>タタラ</t>
    </rPh>
    <rPh sb="3" eb="6">
      <t>ニチョウメ</t>
    </rPh>
    <phoneticPr fontId="2"/>
  </si>
  <si>
    <t>高倉一丁目</t>
    <rPh sb="0" eb="2">
      <t>タカクラ</t>
    </rPh>
    <rPh sb="2" eb="5">
      <t>イッチョウメ</t>
    </rPh>
    <phoneticPr fontId="2"/>
  </si>
  <si>
    <t>桑山二丁目</t>
    <rPh sb="0" eb="2">
      <t>クワノヤマ</t>
    </rPh>
    <rPh sb="2" eb="5">
      <t>ニチョウメ</t>
    </rPh>
    <phoneticPr fontId="2"/>
  </si>
  <si>
    <t>西仁井令二丁目</t>
    <rPh sb="0" eb="1">
      <t>ニシ</t>
    </rPh>
    <rPh sb="1" eb="4">
      <t>ニイリョウ</t>
    </rPh>
    <rPh sb="4" eb="7">
      <t>ニチョウメ</t>
    </rPh>
    <phoneticPr fontId="2"/>
  </si>
  <si>
    <t>惣社町</t>
    <rPh sb="0" eb="3">
      <t>ソウシャチョウ</t>
    </rPh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</si>
  <si>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</si>
  <si>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</si>
  <si>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</si>
  <si>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</si>
  <si>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</si>
  <si>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</si>
  <si>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</si>
  <si>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高倉二丁目</t>
    <rPh sb="0" eb="2">
      <t>タカクラ</t>
    </rPh>
    <rPh sb="2" eb="3">
      <t>ニ</t>
    </rPh>
    <rPh sb="3" eb="5">
      <t>イッチョウメ</t>
    </rPh>
    <phoneticPr fontId="2"/>
  </si>
  <si>
    <t>華城中央一丁目</t>
    <rPh sb="0" eb="4">
      <t>ハナギチュウオウ</t>
    </rPh>
    <rPh sb="4" eb="7">
      <t>イッチョウメ</t>
    </rPh>
    <phoneticPr fontId="2"/>
  </si>
  <si>
    <t>美和町</t>
    <rPh sb="0" eb="3">
      <t>ミワチョウ</t>
    </rPh>
    <phoneticPr fontId="2"/>
  </si>
  <si>
    <t>開出</t>
    <rPh sb="0" eb="2">
      <t>カイデ</t>
    </rPh>
    <phoneticPr fontId="2"/>
  </si>
  <si>
    <t>華城中央二丁目</t>
    <rPh sb="0" eb="2">
      <t>ハナギ</t>
    </rPh>
    <rPh sb="2" eb="4">
      <t>チュウオウ</t>
    </rPh>
    <rPh sb="4" eb="7">
      <t>ニチョウメ</t>
    </rPh>
    <phoneticPr fontId="2"/>
  </si>
  <si>
    <t>緑町一丁目</t>
    <rPh sb="0" eb="2">
      <t>ミドリマチ</t>
    </rPh>
    <rPh sb="2" eb="5">
      <t>イッチョウメ</t>
    </rPh>
    <phoneticPr fontId="2"/>
  </si>
  <si>
    <t>中泉町</t>
    <rPh sb="0" eb="1">
      <t>ナカ</t>
    </rPh>
    <rPh sb="1" eb="2">
      <t>イズミ</t>
    </rPh>
    <rPh sb="2" eb="3">
      <t>マチ</t>
    </rPh>
    <phoneticPr fontId="2"/>
  </si>
  <si>
    <t>大字</t>
    <rPh sb="0" eb="2">
      <t>オオアザ</t>
    </rPh>
    <phoneticPr fontId="2"/>
  </si>
  <si>
    <t>西浦</t>
    <rPh sb="0" eb="2">
      <t>ニシノウラ</t>
    </rPh>
    <phoneticPr fontId="2"/>
  </si>
  <si>
    <t>緑町二丁目</t>
    <rPh sb="0" eb="2">
      <t>ミドリマチ</t>
    </rPh>
    <rPh sb="2" eb="5">
      <t>ニチョウメ</t>
    </rPh>
    <phoneticPr fontId="2"/>
  </si>
  <si>
    <t>古祖原</t>
    <rPh sb="0" eb="3">
      <t>コソバラ</t>
    </rPh>
    <phoneticPr fontId="2"/>
  </si>
  <si>
    <t>桑南一丁目</t>
    <rPh sb="0" eb="2">
      <t>ソウナン</t>
    </rPh>
    <rPh sb="2" eb="5">
      <t>イッチョウメ</t>
    </rPh>
    <phoneticPr fontId="2"/>
  </si>
  <si>
    <t>上右田</t>
    <rPh sb="0" eb="3">
      <t>カミミギタ</t>
    </rPh>
    <phoneticPr fontId="2"/>
  </si>
  <si>
    <t>国分寺町</t>
    <rPh sb="0" eb="3">
      <t>コクブンジ</t>
    </rPh>
    <rPh sb="3" eb="4">
      <t>マチ</t>
    </rPh>
    <phoneticPr fontId="2"/>
  </si>
  <si>
    <t>泉町</t>
    <rPh sb="0" eb="1">
      <t>イズミ</t>
    </rPh>
    <rPh sb="1" eb="2">
      <t>マチ</t>
    </rPh>
    <phoneticPr fontId="2"/>
  </si>
  <si>
    <t>桑南二丁目</t>
    <rPh sb="0" eb="2">
      <t>ソウナン</t>
    </rPh>
    <rPh sb="2" eb="5">
      <t>ニチョウメ</t>
    </rPh>
    <phoneticPr fontId="2"/>
  </si>
  <si>
    <t>下右田</t>
    <rPh sb="0" eb="3">
      <t>シモミギタ</t>
    </rPh>
    <phoneticPr fontId="2"/>
  </si>
  <si>
    <t>南松崎町</t>
    <rPh sb="0" eb="1">
      <t>ミナミ</t>
    </rPh>
    <rPh sb="1" eb="4">
      <t>マツザキチョウ</t>
    </rPh>
    <phoneticPr fontId="2"/>
  </si>
  <si>
    <t>警固町一丁目</t>
    <rPh sb="0" eb="3">
      <t>ケイゴマチ</t>
    </rPh>
    <rPh sb="3" eb="6">
      <t>イッチョウメ</t>
    </rPh>
    <phoneticPr fontId="2"/>
  </si>
  <si>
    <t>鞠生町</t>
    <rPh sb="0" eb="1">
      <t>マリ</t>
    </rPh>
    <rPh sb="1" eb="2">
      <t>イ</t>
    </rPh>
    <rPh sb="2" eb="3">
      <t>マチ</t>
    </rPh>
    <phoneticPr fontId="2"/>
  </si>
  <si>
    <t>高井</t>
    <rPh sb="0" eb="2">
      <t>タカイ</t>
    </rPh>
    <phoneticPr fontId="2"/>
  </si>
  <si>
    <t>東松崎町</t>
    <rPh sb="0" eb="1">
      <t>ヒガシ</t>
    </rPh>
    <rPh sb="1" eb="4">
      <t>マツザキチョウ</t>
    </rPh>
    <phoneticPr fontId="2"/>
  </si>
  <si>
    <t>警固町二丁目</t>
    <rPh sb="0" eb="3">
      <t>ケイゴマチ</t>
    </rPh>
    <rPh sb="3" eb="4">
      <t>ニ</t>
    </rPh>
    <rPh sb="4" eb="6">
      <t>イッチョウメ</t>
    </rPh>
    <phoneticPr fontId="2"/>
  </si>
  <si>
    <t>大崎</t>
    <rPh sb="0" eb="2">
      <t>オオサキ</t>
    </rPh>
    <phoneticPr fontId="2"/>
  </si>
  <si>
    <t>勝間一丁目</t>
    <rPh sb="0" eb="2">
      <t>カツマ</t>
    </rPh>
    <rPh sb="2" eb="5">
      <t>イッチョウメ</t>
    </rPh>
    <phoneticPr fontId="2"/>
  </si>
  <si>
    <t>協和町</t>
    <rPh sb="0" eb="2">
      <t>キョウワ</t>
    </rPh>
    <rPh sb="2" eb="3">
      <t>マチ</t>
    </rPh>
    <phoneticPr fontId="2"/>
  </si>
  <si>
    <t>佐野</t>
    <rPh sb="0" eb="2">
      <t>サノ</t>
    </rPh>
    <phoneticPr fontId="2"/>
  </si>
  <si>
    <t>上天神町</t>
    <rPh sb="0" eb="1">
      <t>カミ</t>
    </rPh>
    <rPh sb="1" eb="3">
      <t>テンジン</t>
    </rPh>
    <rPh sb="3" eb="4">
      <t>マチ</t>
    </rPh>
    <phoneticPr fontId="2"/>
  </si>
  <si>
    <t>勝間二丁目</t>
    <rPh sb="0" eb="2">
      <t>カツマ</t>
    </rPh>
    <rPh sb="2" eb="5">
      <t>ニチョウメ</t>
    </rPh>
    <phoneticPr fontId="2"/>
  </si>
  <si>
    <t>江泊</t>
    <rPh sb="0" eb="2">
      <t>エドマリ</t>
    </rPh>
    <phoneticPr fontId="2"/>
  </si>
  <si>
    <t>富海</t>
    <rPh sb="0" eb="2">
      <t>トノミ</t>
    </rPh>
    <phoneticPr fontId="2"/>
  </si>
  <si>
    <t>天神一丁目</t>
    <rPh sb="0" eb="2">
      <t>テンジン</t>
    </rPh>
    <rPh sb="2" eb="3">
      <t>イチ</t>
    </rPh>
    <rPh sb="3" eb="5">
      <t>イッチョウメ</t>
    </rPh>
    <phoneticPr fontId="2"/>
  </si>
  <si>
    <t>勝間三丁目</t>
    <rPh sb="0" eb="2">
      <t>カツマ</t>
    </rPh>
    <rPh sb="2" eb="5">
      <t>サンチョウメ</t>
    </rPh>
    <phoneticPr fontId="2"/>
  </si>
  <si>
    <t>奥畑</t>
    <rPh sb="0" eb="2">
      <t>オクハタ</t>
    </rPh>
    <phoneticPr fontId="2"/>
  </si>
  <si>
    <t>天神二丁目</t>
    <rPh sb="0" eb="2">
      <t>テンジン</t>
    </rPh>
    <rPh sb="2" eb="3">
      <t>ニ</t>
    </rPh>
    <rPh sb="3" eb="5">
      <t>イッチョウメ</t>
    </rPh>
    <phoneticPr fontId="2"/>
  </si>
  <si>
    <t>東三田尻一丁目</t>
    <rPh sb="0" eb="1">
      <t>ヒガシ</t>
    </rPh>
    <rPh sb="1" eb="4">
      <t>ミタジリ</t>
    </rPh>
    <rPh sb="4" eb="7">
      <t>イッチョウメ</t>
    </rPh>
    <phoneticPr fontId="2"/>
  </si>
  <si>
    <t>東佐波令</t>
    <rPh sb="0" eb="1">
      <t>ヒガシ</t>
    </rPh>
    <rPh sb="1" eb="4">
      <t>サバレイ</t>
    </rPh>
    <phoneticPr fontId="2"/>
  </si>
  <si>
    <t>久兼</t>
    <rPh sb="0" eb="1">
      <t>ヒサカ</t>
    </rPh>
    <rPh sb="1" eb="2">
      <t>カ</t>
    </rPh>
    <phoneticPr fontId="2"/>
  </si>
  <si>
    <t>栄町一丁目</t>
    <rPh sb="0" eb="2">
      <t>サカエマチ</t>
    </rPh>
    <rPh sb="2" eb="5">
      <t>イッチョウメ</t>
    </rPh>
    <phoneticPr fontId="2"/>
  </si>
  <si>
    <t>東三田尻二丁目</t>
    <rPh sb="0" eb="1">
      <t>ヒガシ</t>
    </rPh>
    <rPh sb="1" eb="4">
      <t>ミタジリ</t>
    </rPh>
    <rPh sb="4" eb="5">
      <t>ニ</t>
    </rPh>
    <rPh sb="5" eb="7">
      <t>イッチョウメ</t>
    </rPh>
    <phoneticPr fontId="2"/>
  </si>
  <si>
    <t>新田</t>
    <rPh sb="0" eb="2">
      <t>シンデン</t>
    </rPh>
    <phoneticPr fontId="2"/>
  </si>
  <si>
    <t>中山</t>
    <rPh sb="0" eb="2">
      <t>ナカヤマ</t>
    </rPh>
    <phoneticPr fontId="2"/>
  </si>
  <si>
    <t>栄町二丁目</t>
    <rPh sb="0" eb="2">
      <t>サカエマチ</t>
    </rPh>
    <rPh sb="2" eb="5">
      <t>ニチョウメ</t>
    </rPh>
    <phoneticPr fontId="2"/>
  </si>
  <si>
    <t>三田尻一丁目</t>
    <rPh sb="0" eb="3">
      <t>ミタジリ</t>
    </rPh>
    <rPh sb="3" eb="6">
      <t>イッチョウメ</t>
    </rPh>
    <phoneticPr fontId="2"/>
  </si>
  <si>
    <t>新築地町</t>
    <rPh sb="0" eb="1">
      <t>シン</t>
    </rPh>
    <rPh sb="1" eb="3">
      <t>チクジ</t>
    </rPh>
    <rPh sb="3" eb="4">
      <t>マチ</t>
    </rPh>
    <phoneticPr fontId="2"/>
  </si>
  <si>
    <t>和字</t>
    <rPh sb="0" eb="2">
      <t>ワジ</t>
    </rPh>
    <phoneticPr fontId="2"/>
  </si>
  <si>
    <t>宮市町</t>
    <rPh sb="0" eb="2">
      <t>ミヤイチ</t>
    </rPh>
    <rPh sb="2" eb="3">
      <t>マチ</t>
    </rPh>
    <phoneticPr fontId="2"/>
  </si>
  <si>
    <t>三田尻二丁目</t>
    <rPh sb="0" eb="3">
      <t>ミタジリ</t>
    </rPh>
    <rPh sb="3" eb="4">
      <t>ニ</t>
    </rPh>
    <rPh sb="4" eb="6">
      <t>イッチョウメ</t>
    </rPh>
    <phoneticPr fontId="2"/>
  </si>
  <si>
    <t>野島</t>
    <rPh sb="0" eb="2">
      <t>ノシマ</t>
    </rPh>
    <phoneticPr fontId="2"/>
  </si>
  <si>
    <t>奈美</t>
    <rPh sb="0" eb="2">
      <t>ナミ</t>
    </rPh>
    <phoneticPr fontId="2"/>
  </si>
  <si>
    <t>迫戸町</t>
    <rPh sb="0" eb="1">
      <t>サコ</t>
    </rPh>
    <rPh sb="1" eb="2">
      <t>ト</t>
    </rPh>
    <rPh sb="2" eb="3">
      <t>マチ</t>
    </rPh>
    <phoneticPr fontId="2"/>
  </si>
  <si>
    <t>三田尻三丁目</t>
    <rPh sb="0" eb="3">
      <t>ミタジリ</t>
    </rPh>
    <rPh sb="3" eb="4">
      <t>サン</t>
    </rPh>
    <rPh sb="4" eb="6">
      <t>イッチョウメ</t>
    </rPh>
    <phoneticPr fontId="2"/>
  </si>
  <si>
    <t>向島</t>
    <rPh sb="0" eb="2">
      <t>ムコウシマ</t>
    </rPh>
    <phoneticPr fontId="2"/>
  </si>
  <si>
    <t>鈴屋</t>
    <rPh sb="0" eb="2">
      <t>スズヤ</t>
    </rPh>
    <phoneticPr fontId="2"/>
  </si>
  <si>
    <t>戎町一丁目</t>
    <rPh sb="0" eb="1">
      <t>エビス</t>
    </rPh>
    <rPh sb="1" eb="2">
      <t>マチ</t>
    </rPh>
    <rPh sb="2" eb="5">
      <t>イッチョウメ</t>
    </rPh>
    <phoneticPr fontId="2"/>
  </si>
  <si>
    <t>鋳物師町</t>
    <rPh sb="0" eb="3">
      <t>イモジ</t>
    </rPh>
    <rPh sb="3" eb="4">
      <t>マチ</t>
    </rPh>
    <phoneticPr fontId="2"/>
  </si>
  <si>
    <t>浜方</t>
    <rPh sb="0" eb="2">
      <t>ハマカタ</t>
    </rPh>
    <phoneticPr fontId="2"/>
  </si>
  <si>
    <t>真尾</t>
    <rPh sb="0" eb="2">
      <t>マナオ</t>
    </rPh>
    <phoneticPr fontId="2"/>
  </si>
  <si>
    <t>戎町二丁目</t>
    <rPh sb="0" eb="1">
      <t>エビス</t>
    </rPh>
    <rPh sb="1" eb="2">
      <t>マチ</t>
    </rPh>
    <rPh sb="2" eb="3">
      <t>ニ</t>
    </rPh>
    <rPh sb="3" eb="5">
      <t>イッチョウメ</t>
    </rPh>
    <phoneticPr fontId="2"/>
  </si>
  <si>
    <t>車塚町</t>
    <rPh sb="0" eb="2">
      <t>クルマヅカ</t>
    </rPh>
    <rPh sb="2" eb="3">
      <t>チョウ</t>
    </rPh>
    <phoneticPr fontId="2"/>
  </si>
  <si>
    <t>田島</t>
    <rPh sb="0" eb="2">
      <t>タジマ</t>
    </rPh>
    <phoneticPr fontId="2"/>
  </si>
  <si>
    <t>台道</t>
    <rPh sb="0" eb="2">
      <t>ダイドウ</t>
    </rPh>
    <phoneticPr fontId="2"/>
  </si>
  <si>
    <t>八王子一丁目</t>
    <rPh sb="0" eb="3">
      <t>ハチオウジ</t>
    </rPh>
    <rPh sb="3" eb="6">
      <t>イッチョウメ</t>
    </rPh>
    <phoneticPr fontId="2"/>
  </si>
  <si>
    <t>鐘紡町</t>
    <rPh sb="0" eb="3">
      <t>カネボウチョウ</t>
    </rPh>
    <phoneticPr fontId="2"/>
  </si>
  <si>
    <t>切畑</t>
    <rPh sb="0" eb="2">
      <t>キリハタ</t>
    </rPh>
    <phoneticPr fontId="2"/>
  </si>
  <si>
    <t>八王子二丁目</t>
    <rPh sb="0" eb="3">
      <t>ハチオウジ</t>
    </rPh>
    <rPh sb="3" eb="4">
      <t>ニ</t>
    </rPh>
    <rPh sb="4" eb="6">
      <t>イッチョウメ</t>
    </rPh>
    <phoneticPr fontId="2"/>
  </si>
  <si>
    <t>お茶屋町</t>
    <rPh sb="0" eb="3">
      <t>オチャヤ</t>
    </rPh>
    <rPh sb="3" eb="4">
      <t>チョウ</t>
    </rPh>
    <phoneticPr fontId="2"/>
  </si>
  <si>
    <t>今市町</t>
    <rPh sb="0" eb="3">
      <t>イマイチチョウ</t>
    </rPh>
    <phoneticPr fontId="2"/>
  </si>
  <si>
    <t>三田尻本町</t>
    <rPh sb="0" eb="3">
      <t>ミタジリ</t>
    </rPh>
    <rPh sb="3" eb="5">
      <t>ホンマチ</t>
    </rPh>
    <phoneticPr fontId="2"/>
  </si>
  <si>
    <t>伊佐江</t>
    <rPh sb="0" eb="3">
      <t>イサエ</t>
    </rPh>
    <phoneticPr fontId="2"/>
  </si>
  <si>
    <t>住宅の建て方</t>
    <rPh sb="0" eb="2">
      <t>ジュウタク</t>
    </rPh>
    <rPh sb="3" eb="6">
      <t>タテカタ</t>
    </rPh>
    <phoneticPr fontId="2"/>
  </si>
  <si>
    <t>住宅に住む</t>
    <rPh sb="0" eb="2">
      <t>ジュウタク</t>
    </rPh>
    <rPh sb="3" eb="4">
      <t>ス</t>
    </rPh>
    <phoneticPr fontId="2"/>
  </si>
  <si>
    <t>主世帯数</t>
    <rPh sb="0" eb="1">
      <t>シュ</t>
    </rPh>
    <rPh sb="1" eb="4">
      <t>セタイスウ</t>
    </rPh>
    <phoneticPr fontId="2"/>
  </si>
  <si>
    <t>３～５階建</t>
    <rPh sb="3" eb="5">
      <t>カイダテ</t>
    </rPh>
    <phoneticPr fontId="2"/>
  </si>
  <si>
    <t>その他</t>
    <rPh sb="0" eb="3">
      <t>ソノタ</t>
    </rPh>
    <phoneticPr fontId="2"/>
  </si>
  <si>
    <t>　資料：国勢調査</t>
    <rPh sb="1" eb="3">
      <t>シリョウ</t>
    </rPh>
    <rPh sb="4" eb="8">
      <t>コクセイチョウサ</t>
    </rPh>
    <phoneticPr fontId="2"/>
  </si>
  <si>
    <t>区分</t>
    <rPh sb="0" eb="2">
      <t>クブン</t>
    </rPh>
    <phoneticPr fontId="2"/>
  </si>
  <si>
    <t>１世帯</t>
    <rPh sb="1" eb="3">
      <t>セタイ</t>
    </rPh>
    <phoneticPr fontId="2"/>
  </si>
  <si>
    <t>６　歳</t>
    <rPh sb="2" eb="3">
      <t>サイ</t>
    </rPh>
    <phoneticPr fontId="2"/>
  </si>
  <si>
    <t>子供</t>
    <rPh sb="0" eb="2">
      <t>コドモ</t>
    </rPh>
    <phoneticPr fontId="2"/>
  </si>
  <si>
    <t>未　満</t>
    <rPh sb="0" eb="3">
      <t>ミマン</t>
    </rPh>
    <phoneticPr fontId="2"/>
  </si>
  <si>
    <t>当たり</t>
    <rPh sb="0" eb="1">
      <t>ア</t>
    </rPh>
    <phoneticPr fontId="2"/>
  </si>
  <si>
    <t>が</t>
    <phoneticPr fontId="2"/>
  </si>
  <si>
    <t>２人</t>
    <rPh sb="0" eb="2">
      <t>２ニン</t>
    </rPh>
    <phoneticPr fontId="2"/>
  </si>
  <si>
    <t>３人</t>
    <rPh sb="1" eb="2">
      <t>ニン</t>
    </rPh>
    <phoneticPr fontId="2"/>
  </si>
  <si>
    <t>の</t>
    <phoneticPr fontId="2"/>
  </si>
  <si>
    <t>１人</t>
    <phoneticPr fontId="2"/>
  </si>
  <si>
    <t>子供の</t>
    <rPh sb="0" eb="2">
      <t>コドモ</t>
    </rPh>
    <phoneticPr fontId="2"/>
  </si>
  <si>
    <t>子　供</t>
    <rPh sb="0" eb="3">
      <t>コドモ</t>
    </rPh>
    <phoneticPr fontId="2"/>
  </si>
  <si>
    <t>い　る</t>
    <phoneticPr fontId="2"/>
  </si>
  <si>
    <t>世　帯</t>
    <rPh sb="0" eb="3">
      <t>セタイ</t>
    </rPh>
    <phoneticPr fontId="2"/>
  </si>
  <si>
    <t>の　数</t>
    <rPh sb="2" eb="3">
      <t>カズ</t>
    </rPh>
    <phoneticPr fontId="2"/>
  </si>
  <si>
    <t>母子世帯</t>
    <rPh sb="0" eb="2">
      <t>ボシ</t>
    </rPh>
    <rPh sb="2" eb="4">
      <t>セタイ</t>
    </rPh>
    <phoneticPr fontId="2"/>
  </si>
  <si>
    <t>父子世帯</t>
    <rPh sb="0" eb="2">
      <t>フシ</t>
    </rPh>
    <rPh sb="2" eb="4">
      <t>セタイ</t>
    </rPh>
    <phoneticPr fontId="2"/>
  </si>
  <si>
    <t>地域</t>
    <rPh sb="0" eb="2">
      <t>チイキ</t>
    </rPh>
    <phoneticPr fontId="2"/>
  </si>
  <si>
    <t>　通　勤　・　通　学　者　の　み　の　世　帯</t>
    <rPh sb="1" eb="4">
      <t>ツウキン</t>
    </rPh>
    <rPh sb="7" eb="12">
      <t>ツウガクシャ</t>
    </rPh>
    <rPh sb="19" eb="22">
      <t>セタイ</t>
    </rPh>
    <phoneticPr fontId="2"/>
  </si>
  <si>
    <t>そ　　　　の　　　　他　　　　の　　　　世　　　　帯</t>
    <rPh sb="0" eb="11">
      <t>ソノタ</t>
    </rPh>
    <rPh sb="20" eb="26">
      <t>セタイ</t>
    </rPh>
    <phoneticPr fontId="2"/>
  </si>
  <si>
    <t>　　　　　通  勤  ・  通  学  者  以  外  の  世  帯  員  の  構  成</t>
    <rPh sb="5" eb="9">
      <t>ツウキン</t>
    </rPh>
    <rPh sb="14" eb="21">
      <t>ツウガクシャ</t>
    </rPh>
    <rPh sb="23" eb="27">
      <t>イガイ</t>
    </rPh>
    <rPh sb="32" eb="39">
      <t>セタイイン</t>
    </rPh>
    <rPh sb="44" eb="48">
      <t>コウセイ</t>
    </rPh>
    <phoneticPr fontId="2"/>
  </si>
  <si>
    <t>通勤・通学者数</t>
    <rPh sb="0" eb="2">
      <t>ツウキン</t>
    </rPh>
    <rPh sb="3" eb="6">
      <t>ツウガクシャ</t>
    </rPh>
    <rPh sb="6" eb="7">
      <t>スウ</t>
    </rPh>
    <phoneticPr fontId="2"/>
  </si>
  <si>
    <t>通勤者</t>
    <rPh sb="0" eb="3">
      <t>ツウキンシャ</t>
    </rPh>
    <phoneticPr fontId="2"/>
  </si>
  <si>
    <t>通学者</t>
    <rPh sb="0" eb="3">
      <t>ツウガクシャ</t>
    </rPh>
    <phoneticPr fontId="2"/>
  </si>
  <si>
    <t>うち</t>
    <phoneticPr fontId="2"/>
  </si>
  <si>
    <t>高齢者</t>
    <rPh sb="0" eb="3">
      <t>コウレイシャ</t>
    </rPh>
    <phoneticPr fontId="2"/>
  </si>
  <si>
    <t>幼児</t>
    <rPh sb="0" eb="2">
      <t>ヨウジ</t>
    </rPh>
    <phoneticPr fontId="2"/>
  </si>
  <si>
    <t>幼児と</t>
    <rPh sb="0" eb="2">
      <t>ヨウジ</t>
    </rPh>
    <phoneticPr fontId="2"/>
  </si>
  <si>
    <t>１２歳未満</t>
    <rPh sb="2" eb="3">
      <t>サイ</t>
    </rPh>
    <rPh sb="3" eb="5">
      <t>ミマン</t>
    </rPh>
    <phoneticPr fontId="2"/>
  </si>
  <si>
    <t>　うち</t>
    <phoneticPr fontId="2"/>
  </si>
  <si>
    <t>と幼児</t>
    <rPh sb="1" eb="3">
      <t>ヨウジ</t>
    </rPh>
    <phoneticPr fontId="2"/>
  </si>
  <si>
    <t>うち</t>
    <phoneticPr fontId="2"/>
  </si>
  <si>
    <t>就業・通学</t>
    <rPh sb="0" eb="2">
      <t>シュウギョウ</t>
    </rPh>
    <rPh sb="3" eb="5">
      <t>ツウガク</t>
    </rPh>
    <phoneticPr fontId="2"/>
  </si>
  <si>
    <t>の　み</t>
    <phoneticPr fontId="2"/>
  </si>
  <si>
    <t>あ　り</t>
    <phoneticPr fontId="2"/>
  </si>
  <si>
    <t>通学者あり</t>
    <rPh sb="0" eb="3">
      <t>ツウガクシャ</t>
    </rPh>
    <phoneticPr fontId="2"/>
  </si>
  <si>
    <t>の  み</t>
    <phoneticPr fontId="2"/>
  </si>
  <si>
    <t>のみ</t>
    <phoneticPr fontId="2"/>
  </si>
  <si>
    <t>の　み</t>
    <phoneticPr fontId="2"/>
  </si>
  <si>
    <t>１  人</t>
    <rPh sb="3" eb="4">
      <t>ニン</t>
    </rPh>
    <phoneticPr fontId="2"/>
  </si>
  <si>
    <t>の  み</t>
    <phoneticPr fontId="2"/>
  </si>
  <si>
    <t>　一般世帯数</t>
    <rPh sb="1" eb="3">
      <t>イッパン</t>
    </rPh>
    <rPh sb="3" eb="6">
      <t>セタイスウ</t>
    </rPh>
    <phoneticPr fontId="2"/>
  </si>
  <si>
    <t>人</t>
    <rPh sb="0" eb="1">
      <t>ニン</t>
    </rPh>
    <phoneticPr fontId="2"/>
  </si>
  <si>
    <t>人以上</t>
    <rPh sb="0" eb="1">
      <t>ニン</t>
    </rPh>
    <rPh sb="1" eb="3">
      <t>イジョウ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</si>
  <si>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</si>
  <si>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労働力人口</t>
    <rPh sb="0" eb="3">
      <t>ロウドウリョク</t>
    </rPh>
    <rPh sb="3" eb="5">
      <t>ジンコウ</t>
    </rPh>
    <phoneticPr fontId="2"/>
  </si>
  <si>
    <t>年　齢</t>
    <rPh sb="0" eb="3">
      <t>ネンレイ</t>
    </rPh>
    <phoneticPr fontId="2"/>
  </si>
  <si>
    <t>主　に</t>
    <rPh sb="0" eb="1">
      <t>オモ</t>
    </rPh>
    <phoneticPr fontId="2"/>
  </si>
  <si>
    <t>家事の</t>
    <rPh sb="0" eb="2">
      <t>カジ</t>
    </rPh>
    <phoneticPr fontId="2"/>
  </si>
  <si>
    <t>通学の</t>
    <rPh sb="0" eb="2">
      <t>ツウガク</t>
    </rPh>
    <phoneticPr fontId="2"/>
  </si>
  <si>
    <t>休業者</t>
    <rPh sb="0" eb="3">
      <t>キュウギョウシャ</t>
    </rPh>
    <phoneticPr fontId="2"/>
  </si>
  <si>
    <t>ほ　か</t>
    <phoneticPr fontId="2"/>
  </si>
  <si>
    <t>かたわ</t>
    <phoneticPr fontId="2"/>
  </si>
  <si>
    <t>家　事</t>
    <rPh sb="0" eb="3">
      <t>カジ</t>
    </rPh>
    <phoneticPr fontId="2"/>
  </si>
  <si>
    <t>通　学</t>
    <rPh sb="0" eb="3">
      <t>ツウガク</t>
    </rPh>
    <phoneticPr fontId="2"/>
  </si>
  <si>
    <t>（歳）</t>
    <rPh sb="1" eb="2">
      <t>サイ</t>
    </rPh>
    <phoneticPr fontId="2"/>
  </si>
  <si>
    <t>仕　事</t>
    <rPh sb="0" eb="3">
      <t>シゴト</t>
    </rPh>
    <phoneticPr fontId="2"/>
  </si>
  <si>
    <t>ら仕事</t>
    <rPh sb="1" eb="3">
      <t>シゴト</t>
    </rPh>
    <phoneticPr fontId="2"/>
  </si>
  <si>
    <t>(再掲)</t>
    <rPh sb="1" eb="3">
      <t>サイケイ</t>
    </rPh>
    <phoneticPr fontId="2"/>
  </si>
  <si>
    <t>～</t>
    <phoneticPr fontId="2"/>
  </si>
  <si>
    <t>～</t>
    <phoneticPr fontId="2"/>
  </si>
  <si>
    <t>資料：国勢調査</t>
    <rPh sb="0" eb="2">
      <t>シリョウ</t>
    </rPh>
    <rPh sb="3" eb="7">
      <t>コクセイチョウサ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</si>
  <si>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</si>
  <si>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</si>
  <si>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</si>
  <si>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</si>
  <si>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</si>
  <si>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卸売・小売業</t>
    <rPh sb="0" eb="2">
      <t>オロシウリ</t>
    </rPh>
    <rPh sb="3" eb="5">
      <t>コウ</t>
    </rPh>
    <rPh sb="5" eb="6">
      <t>ギョウ</t>
    </rPh>
    <phoneticPr fontId="2"/>
  </si>
  <si>
    <t>資料：国勢調査　　注）総数には、従業上の地位「不詳」を含む。</t>
    <rPh sb="0" eb="2">
      <t>シリョウ</t>
    </rPh>
    <rPh sb="3" eb="7">
      <t>コクセイチョウサ</t>
    </rPh>
    <rPh sb="9" eb="10">
      <t>チュウ</t>
    </rPh>
    <rPh sb="11" eb="13">
      <t>ソウスウ</t>
    </rPh>
    <rPh sb="16" eb="18">
      <t>ジュウギョウ</t>
    </rPh>
    <rPh sb="18" eb="19">
      <t>ジョウ</t>
    </rPh>
    <rPh sb="20" eb="22">
      <t>チイ</t>
    </rPh>
    <rPh sb="23" eb="25">
      <t>フショウ</t>
    </rPh>
    <rPh sb="27" eb="28">
      <t>フク</t>
    </rPh>
    <phoneticPr fontId="2"/>
  </si>
  <si>
    <t>職業</t>
    <rPh sb="0" eb="2">
      <t>ショクギョウ</t>
    </rPh>
    <phoneticPr fontId="2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</si>
  <si>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</si>
  <si>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</si>
  <si>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事務従事者</t>
    <rPh sb="0" eb="2">
      <t>ジム</t>
    </rPh>
    <rPh sb="2" eb="5">
      <t>ジュウジシャ</t>
    </rPh>
    <phoneticPr fontId="2"/>
  </si>
  <si>
    <t>販売従事者</t>
    <rPh sb="0" eb="2">
      <t>ハンバイ</t>
    </rPh>
    <rPh sb="2" eb="5">
      <t>ジュウジシャ</t>
    </rPh>
    <phoneticPr fontId="2"/>
  </si>
  <si>
    <t>サービス職業従事者</t>
    <rPh sb="0" eb="6">
      <t>サービスギョウ</t>
    </rPh>
    <rPh sb="6" eb="9">
      <t>ジュウジシャ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</si>
  <si>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</si>
  <si>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</si>
  <si>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地区名</t>
    <rPh sb="0" eb="3">
      <t>チクメイ</t>
    </rPh>
    <phoneticPr fontId="2"/>
  </si>
  <si>
    <t>15歳以上就業者数</t>
    <rPh sb="0" eb="5">
      <t>１５サイイジョウ</t>
    </rPh>
    <rPh sb="5" eb="8">
      <t>シュウギョウシャ</t>
    </rPh>
    <rPh sb="8" eb="9">
      <t>スウ</t>
    </rPh>
    <phoneticPr fontId="2"/>
  </si>
  <si>
    <t>15歳以上通学者数</t>
    <rPh sb="0" eb="5">
      <t>１５サイイジョウ</t>
    </rPh>
    <rPh sb="5" eb="8">
      <t>ツウガクシャ</t>
    </rPh>
    <rPh sb="8" eb="9">
      <t>スウ</t>
    </rPh>
    <phoneticPr fontId="2"/>
  </si>
  <si>
    <t>自宅で</t>
    <rPh sb="0" eb="2">
      <t>ジタク</t>
    </rPh>
    <phoneticPr fontId="2"/>
  </si>
  <si>
    <t>自宅外</t>
    <rPh sb="0" eb="3">
      <t>ジタクガイ</t>
    </rPh>
    <phoneticPr fontId="2"/>
  </si>
  <si>
    <t>県内他</t>
    <rPh sb="0" eb="2">
      <t>ケンナイ</t>
    </rPh>
    <rPh sb="2" eb="3">
      <t>ホカ</t>
    </rPh>
    <phoneticPr fontId="2"/>
  </si>
  <si>
    <t>他県で</t>
    <rPh sb="0" eb="2">
      <t>タケン</t>
    </rPh>
    <phoneticPr fontId="2"/>
  </si>
  <si>
    <t>自市へ</t>
    <rPh sb="0" eb="1">
      <t>ジブン</t>
    </rPh>
    <rPh sb="1" eb="2">
      <t>シ</t>
    </rPh>
    <phoneticPr fontId="2"/>
  </si>
  <si>
    <t>他県へ</t>
    <rPh sb="0" eb="2">
      <t>タケン</t>
    </rPh>
    <phoneticPr fontId="2"/>
  </si>
  <si>
    <t>の自市</t>
    <rPh sb="1" eb="2">
      <t>ジブン</t>
    </rPh>
    <rPh sb="2" eb="3">
      <t>シ</t>
    </rPh>
    <phoneticPr fontId="2"/>
  </si>
  <si>
    <t>市町村</t>
    <rPh sb="0" eb="3">
      <t>シチョウソン</t>
    </rPh>
    <phoneticPr fontId="2"/>
  </si>
  <si>
    <t>従　業</t>
    <rPh sb="0" eb="3">
      <t>ジュウギョウ</t>
    </rPh>
    <phoneticPr fontId="2"/>
  </si>
  <si>
    <t>で従業</t>
    <rPh sb="1" eb="3">
      <t>ジュウギョウ</t>
    </rPh>
    <phoneticPr fontId="2"/>
  </si>
  <si>
    <t>へ通学</t>
    <rPh sb="1" eb="3">
      <t>ツウガク</t>
    </rPh>
    <phoneticPr fontId="2"/>
  </si>
  <si>
    <t>（各年10月 1日）</t>
    <rPh sb="1" eb="2">
      <t>カク</t>
    </rPh>
    <rPh sb="2" eb="3">
      <t>ネン</t>
    </rPh>
    <rPh sb="3" eb="6">
      <t>１０ガツ</t>
    </rPh>
    <rPh sb="7" eb="9">
      <t>１ニチ</t>
    </rPh>
    <phoneticPr fontId="2"/>
  </si>
  <si>
    <t>県  ・</t>
    <rPh sb="0" eb="1">
      <t>ケン</t>
    </rPh>
    <phoneticPr fontId="2"/>
  </si>
  <si>
    <t>流入者</t>
    <rPh sb="0" eb="3">
      <t>リュウニュウシャ</t>
    </rPh>
    <phoneticPr fontId="2"/>
  </si>
  <si>
    <t>サービス業(他に
分類されないもの)</t>
    <rPh sb="0" eb="5">
      <t>サービスギョウ</t>
    </rPh>
    <rPh sb="6" eb="7">
      <t>タ</t>
    </rPh>
    <rPh sb="9" eb="11">
      <t>ブンルイ</t>
    </rPh>
    <phoneticPr fontId="2"/>
  </si>
  <si>
    <t>流出者</t>
    <rPh sb="0" eb="3">
      <t>リュウシュツシャ</t>
    </rPh>
    <phoneticPr fontId="2"/>
  </si>
  <si>
    <t>防府市で従業・通学する</t>
    <rPh sb="0" eb="3">
      <t>ホウフシ</t>
    </rPh>
    <rPh sb="4" eb="6">
      <t>ジュウギョウ</t>
    </rPh>
    <rPh sb="7" eb="9">
      <t>ツウガク</t>
    </rPh>
    <phoneticPr fontId="2"/>
  </si>
  <si>
    <t>防府市に常住する就業者</t>
    <rPh sb="0" eb="3">
      <t>ホウフシ</t>
    </rPh>
    <rPh sb="4" eb="6">
      <t>ジョウジュウ</t>
    </rPh>
    <rPh sb="8" eb="11">
      <t>シュウギョウシャ</t>
    </rPh>
    <phoneticPr fontId="2"/>
  </si>
  <si>
    <t>者のうち、他市区町村に</t>
    <rPh sb="0" eb="1">
      <t>モノ</t>
    </rPh>
    <rPh sb="5" eb="6">
      <t>タ</t>
    </rPh>
    <rPh sb="6" eb="10">
      <t>シチョウソン</t>
    </rPh>
    <phoneticPr fontId="2"/>
  </si>
  <si>
    <t xml:space="preserve">一般世帯数 </t>
    <rPh sb="0" eb="2">
      <t>イッパン</t>
    </rPh>
    <rPh sb="2" eb="5">
      <t>セタイスウ</t>
    </rPh>
    <phoneticPr fontId="2"/>
  </si>
  <si>
    <t>不詳</t>
    <rPh sb="0" eb="1">
      <t>フ</t>
    </rPh>
    <rPh sb="1" eb="2">
      <t>ショウ</t>
    </rPh>
    <phoneticPr fontId="2"/>
  </si>
  <si>
    <t>※老年化指数</t>
    <rPh sb="1" eb="3">
      <t>ロウネン</t>
    </rPh>
    <rPh sb="3" eb="4">
      <t>カ</t>
    </rPh>
    <rPh sb="4" eb="6">
      <t>シスウ</t>
    </rPh>
    <phoneticPr fontId="2"/>
  </si>
  <si>
    <t>完全
失業者</t>
    <rPh sb="0" eb="2">
      <t>カンゼン</t>
    </rPh>
    <rPh sb="3" eb="6">
      <t>シツギョウシャ</t>
    </rPh>
    <phoneticPr fontId="2"/>
  </si>
  <si>
    <t>・通学者のうち、他市区</t>
    <rPh sb="1" eb="4">
      <t>ツウガクシャ</t>
    </rPh>
    <rPh sb="8" eb="9">
      <t>タ</t>
    </rPh>
    <rPh sb="9" eb="10">
      <t>シ</t>
    </rPh>
    <rPh sb="10" eb="11">
      <t>ク</t>
    </rPh>
    <phoneticPr fontId="2"/>
  </si>
  <si>
    <t>以</t>
    <rPh sb="0" eb="1">
      <t>イ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</si>
  <si>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</si>
  <si>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</si>
  <si>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</si>
  <si>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</si>
  <si>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複合サービス事業</t>
    <rPh sb="0" eb="2">
      <t>フクゴウ</t>
    </rPh>
    <rPh sb="6" eb="8">
      <t>ジギョウ</t>
    </rPh>
    <phoneticPr fontId="2"/>
  </si>
  <si>
    <t>総数　　　</t>
    <rPh sb="0" eb="1">
      <t>ソウスウ</t>
    </rPh>
    <rPh sb="1" eb="2">
      <t>スウ</t>
    </rPh>
    <phoneticPr fontId="2"/>
  </si>
  <si>
    <t>産業（大分類）</t>
    <rPh sb="0" eb="2">
      <t>サンギョウ</t>
    </rPh>
    <phoneticPr fontId="2"/>
  </si>
  <si>
    <t>（ 再 掲 ）</t>
    <rPh sb="2" eb="3">
      <t>サイ</t>
    </rPh>
    <rPh sb="4" eb="5">
      <t>ケイ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</si>
  <si>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</si>
  <si>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</si>
  <si>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r>
      <t>サービス業</t>
    </r>
    <r>
      <rPr>
        <sz val="9"/>
        <rFont val="ＭＳ 明朝"/>
        <family val="1"/>
        <charset val="128"/>
      </rPr>
      <t>(他に
分類されないもの)</t>
    </r>
    <rPh sb="0" eb="5">
      <t>サービスギョウ</t>
    </rPh>
    <phoneticPr fontId="2"/>
  </si>
  <si>
    <t>家　族
従業者</t>
    <rPh sb="0" eb="1">
      <t>イエ</t>
    </rPh>
    <rPh sb="2" eb="3">
      <t>ゾク</t>
    </rPh>
    <rPh sb="4" eb="5">
      <t>ジュウ</t>
    </rPh>
    <rPh sb="5" eb="6">
      <t>ギョウ</t>
    </rPh>
    <rPh sb="6" eb="7">
      <t>シャ</t>
    </rPh>
    <phoneticPr fontId="2"/>
  </si>
  <si>
    <t>雇用者
・
役　員</t>
    <rPh sb="0" eb="3">
      <t>コヨウシャ</t>
    </rPh>
    <phoneticPr fontId="2"/>
  </si>
  <si>
    <t>自営業主
・
家　　庭
内職者</t>
    <rPh sb="0" eb="3">
      <t>ジエイギョウ</t>
    </rPh>
    <rPh sb="3" eb="4">
      <t>シュ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</si>
  <si>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</si>
  <si>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佐波一丁目</t>
    <rPh sb="0" eb="2">
      <t>サバ</t>
    </rPh>
    <rPh sb="2" eb="3">
      <t>１</t>
    </rPh>
    <rPh sb="3" eb="5">
      <t>チョウメ</t>
    </rPh>
    <phoneticPr fontId="2"/>
  </si>
  <si>
    <t>平和町</t>
    <rPh sb="0" eb="2">
      <t>ヘイワ</t>
    </rPh>
    <rPh sb="2" eb="3">
      <t>チョウ</t>
    </rPh>
    <phoneticPr fontId="2"/>
  </si>
  <si>
    <t>国勢調査</t>
    <rPh sb="0" eb="4">
      <t>コクセイ</t>
    </rPh>
    <phoneticPr fontId="2"/>
  </si>
  <si>
    <t>主世帯
人　員</t>
    <rPh sb="0" eb="3">
      <t>シュセタイ</t>
    </rPh>
    <phoneticPr fontId="2"/>
  </si>
  <si>
    <t>１世帯
当たり
人　員</t>
    <rPh sb="1" eb="3">
      <t>セタイ</t>
    </rPh>
    <phoneticPr fontId="2"/>
  </si>
  <si>
    <t>年　　　齢
（歳）</t>
    <rPh sb="0" eb="1">
      <t>トシ</t>
    </rPh>
    <rPh sb="4" eb="5">
      <t>ヨワイ</t>
    </rPh>
    <phoneticPr fontId="13"/>
  </si>
  <si>
    <t>(内) 男</t>
    <rPh sb="1" eb="2">
      <t>ウチ</t>
    </rPh>
    <rPh sb="4" eb="5">
      <t>オトコ</t>
    </rPh>
    <phoneticPr fontId="2"/>
  </si>
  <si>
    <t>千日二丁目</t>
    <rPh sb="0" eb="2">
      <t>センニチ</t>
    </rPh>
    <rPh sb="2" eb="3">
      <t>２</t>
    </rPh>
    <rPh sb="3" eb="5">
      <t>チョウメ</t>
    </rPh>
    <phoneticPr fontId="2"/>
  </si>
  <si>
    <t>大字　仁井令</t>
    <rPh sb="0" eb="2">
      <t>オオアザ</t>
    </rPh>
    <rPh sb="3" eb="6">
      <t>ニイリョウ</t>
    </rPh>
    <phoneticPr fontId="2"/>
  </si>
  <si>
    <t>大字　植　松</t>
    <rPh sb="0" eb="2">
      <t>オオアザ</t>
    </rPh>
    <rPh sb="3" eb="4">
      <t>ウエ</t>
    </rPh>
    <rPh sb="5" eb="6">
      <t>マツ</t>
    </rPh>
    <phoneticPr fontId="2"/>
  </si>
  <si>
    <t>岩畠一丁目</t>
    <rPh sb="0" eb="1">
      <t>イワ</t>
    </rPh>
    <rPh sb="1" eb="2">
      <t>ハタケ</t>
    </rPh>
    <rPh sb="2" eb="5">
      <t>イッチョウメ</t>
    </rPh>
    <phoneticPr fontId="2"/>
  </si>
  <si>
    <t>岩畠二丁目</t>
    <rPh sb="0" eb="1">
      <t>イワ</t>
    </rPh>
    <rPh sb="1" eb="2">
      <t>ハタケ</t>
    </rPh>
    <rPh sb="2" eb="3">
      <t>ニ</t>
    </rPh>
    <rPh sb="3" eb="5">
      <t>チョウメ</t>
    </rPh>
    <phoneticPr fontId="2"/>
  </si>
  <si>
    <t>岩畠三丁目</t>
    <rPh sb="0" eb="1">
      <t>イワ</t>
    </rPh>
    <rPh sb="1" eb="2">
      <t>ハタケ</t>
    </rPh>
    <rPh sb="2" eb="5">
      <t>サンチョウメ</t>
    </rPh>
    <phoneticPr fontId="2"/>
  </si>
  <si>
    <t>自由ヶ丘一丁目</t>
    <rPh sb="0" eb="4">
      <t>ジユウガオカ</t>
    </rPh>
    <rPh sb="4" eb="7">
      <t>１チョウメ</t>
    </rPh>
    <phoneticPr fontId="2"/>
  </si>
  <si>
    <t>自由ヶ丘二丁目</t>
    <rPh sb="0" eb="4">
      <t>ジユウガオカ</t>
    </rPh>
    <rPh sb="4" eb="5">
      <t>ニ</t>
    </rPh>
    <rPh sb="5" eb="7">
      <t>チョウメ</t>
    </rPh>
    <phoneticPr fontId="2"/>
  </si>
  <si>
    <t>自由ヶ丘三丁目</t>
    <rPh sb="0" eb="4">
      <t>ジユウガオカ</t>
    </rPh>
    <rPh sb="4" eb="7">
      <t>サンチョウメ</t>
    </rPh>
    <phoneticPr fontId="2"/>
  </si>
  <si>
    <t>自由ヶ丘四丁目</t>
    <rPh sb="0" eb="4">
      <t>ジユウガオカ</t>
    </rPh>
    <rPh sb="4" eb="5">
      <t>４</t>
    </rPh>
    <rPh sb="5" eb="7">
      <t>チョウメ</t>
    </rPh>
    <phoneticPr fontId="2"/>
  </si>
  <si>
    <t>男　女</t>
    <phoneticPr fontId="2"/>
  </si>
  <si>
    <t>うち</t>
    <phoneticPr fontId="2"/>
  </si>
  <si>
    <t>～</t>
    <phoneticPr fontId="2"/>
  </si>
  <si>
    <t>総　数</t>
    <rPh sb="0" eb="1">
      <t>フサ</t>
    </rPh>
    <rPh sb="2" eb="3">
      <t>カズ</t>
    </rPh>
    <phoneticPr fontId="13"/>
  </si>
  <si>
    <t>上</t>
    <rPh sb="0" eb="1">
      <t>ウエ</t>
    </rPh>
    <phoneticPr fontId="13"/>
  </si>
  <si>
    <t>医療,福祉</t>
    <rPh sb="0" eb="2">
      <t>イリョウ</t>
    </rPh>
    <rPh sb="3" eb="5">
      <t>フクシ</t>
    </rPh>
    <phoneticPr fontId="1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</si>
  <si>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3"/>
  </si>
  <si>
    <t>その他の親族世帯</t>
    <rPh sb="2" eb="3">
      <t>タ</t>
    </rPh>
    <rPh sb="4" eb="6">
      <t>シンゾク</t>
    </rPh>
    <rPh sb="6" eb="8">
      <t>セタイ</t>
    </rPh>
    <phoneticPr fontId="2"/>
  </si>
  <si>
    <t>６歳未満世帯人員</t>
    <rPh sb="1" eb="2">
      <t>サイ</t>
    </rPh>
    <rPh sb="2" eb="4">
      <t>ミマン</t>
    </rPh>
    <rPh sb="4" eb="6">
      <t>セタイ</t>
    </rPh>
    <rPh sb="6" eb="8">
      <t>ジンイン</t>
    </rPh>
    <phoneticPr fontId="2"/>
  </si>
  <si>
    <t>18歳未満世帯人員</t>
    <rPh sb="5" eb="7">
      <t>セタイ</t>
    </rPh>
    <phoneticPr fontId="2"/>
  </si>
  <si>
    <t>一般世帯人員及び65歳以上世帯人員</t>
    <rPh sb="0" eb="2">
      <t>イッパン</t>
    </rPh>
    <rPh sb="2" eb="4">
      <t>セタイ</t>
    </rPh>
    <rPh sb="4" eb="6">
      <t>ジンイン</t>
    </rPh>
    <rPh sb="6" eb="7">
      <t>オヨ</t>
    </rPh>
    <rPh sb="10" eb="11">
      <t>サイ</t>
    </rPh>
    <rPh sb="11" eb="13">
      <t>イジョウ</t>
    </rPh>
    <rPh sb="13" eb="15">
      <t>セタイ</t>
    </rPh>
    <rPh sb="15" eb="17">
      <t>ジンイン</t>
    </rPh>
    <phoneticPr fontId="2"/>
  </si>
  <si>
    <t>65歳以上世帯人員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2"/>
  </si>
  <si>
    <t>18歳未満世帯人員</t>
    <rPh sb="2" eb="3">
      <t>サイ</t>
    </rPh>
    <rPh sb="3" eb="5">
      <t>ミマン</t>
    </rPh>
    <rPh sb="5" eb="7">
      <t>セタイ</t>
    </rPh>
    <rPh sb="7" eb="9">
      <t>ジンイン</t>
    </rPh>
    <phoneticPr fontId="2"/>
  </si>
  <si>
    <t>上世帯</t>
    <rPh sb="0" eb="1">
      <t>ウエ</t>
    </rPh>
    <rPh sb="1" eb="3">
      <t>セタイ</t>
    </rPh>
    <phoneticPr fontId="2"/>
  </si>
  <si>
    <t>65歳以上
世帯人員</t>
    <rPh sb="0" eb="5">
      <t>６５サイイジョウ</t>
    </rPh>
    <rPh sb="7" eb="9">
      <t>セタイ</t>
    </rPh>
    <phoneticPr fontId="2"/>
  </si>
  <si>
    <t>〃</t>
    <phoneticPr fontId="2"/>
  </si>
  <si>
    <t>世帯人</t>
    <rPh sb="0" eb="2">
      <t>セタイ</t>
    </rPh>
    <rPh sb="2" eb="3">
      <t>ジンイン</t>
    </rPh>
    <phoneticPr fontId="2"/>
  </si>
  <si>
    <t>世帯人員別一般世帯数、一般世帯人員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rPh sb="11" eb="13">
      <t>イッパン</t>
    </rPh>
    <rPh sb="13" eb="15">
      <t>セタイ</t>
    </rPh>
    <rPh sb="15" eb="17">
      <t>ジンイン</t>
    </rPh>
    <phoneticPr fontId="2"/>
  </si>
  <si>
    <t>６歳未満世帯員</t>
    <rPh sb="1" eb="2">
      <t>サイ</t>
    </rPh>
    <rPh sb="2" eb="4">
      <t>ミマン</t>
    </rPh>
    <rPh sb="4" eb="7">
      <t>セタイイン</t>
    </rPh>
    <phoneticPr fontId="2"/>
  </si>
  <si>
    <t>18歳未満世帯員</t>
    <rPh sb="5" eb="8">
      <t>セタイイン</t>
    </rPh>
    <phoneticPr fontId="2"/>
  </si>
  <si>
    <t>世帯人員別65歳以上世帯員のいる一般世帯数</t>
    <rPh sb="0" eb="2">
      <t>セタイ</t>
    </rPh>
    <rPh sb="2" eb="4">
      <t>ジンイン</t>
    </rPh>
    <rPh sb="4" eb="5">
      <t>ベツ</t>
    </rPh>
    <rPh sb="7" eb="8">
      <t>サイ</t>
    </rPh>
    <rPh sb="8" eb="10">
      <t>イジョウ</t>
    </rPh>
    <rPh sb="10" eb="13">
      <t>セタイイン</t>
    </rPh>
    <rPh sb="16" eb="18">
      <t>イッパン</t>
    </rPh>
    <rPh sb="18" eb="21">
      <t>セタイスウ</t>
    </rPh>
    <phoneticPr fontId="2"/>
  </si>
  <si>
    <t>65歳以上世帯員のいる</t>
    <rPh sb="0" eb="5">
      <t>６５サイイジョウ</t>
    </rPh>
    <rPh sb="5" eb="8">
      <t>セタイイン</t>
    </rPh>
    <phoneticPr fontId="2"/>
  </si>
  <si>
    <t>住宅の建て方別住宅に住む65歳以上世帯員のいる</t>
    <rPh sb="0" eb="2">
      <t>ジュウタク</t>
    </rPh>
    <rPh sb="3" eb="6">
      <t>タテカタ</t>
    </rPh>
    <rPh sb="6" eb="7">
      <t>ベツ</t>
    </rPh>
    <rPh sb="7" eb="9">
      <t>ジュウタク</t>
    </rPh>
    <rPh sb="10" eb="11">
      <t>ス</t>
    </rPh>
    <rPh sb="12" eb="17">
      <t>６５サイイジョウ</t>
    </rPh>
    <rPh sb="17" eb="19">
      <t>セタイ</t>
    </rPh>
    <rPh sb="19" eb="20">
      <t>イン</t>
    </rPh>
    <phoneticPr fontId="2"/>
  </si>
  <si>
    <r>
      <t>公務</t>
    </r>
    <r>
      <rPr>
        <sz val="9"/>
        <rFont val="ＭＳ 明朝"/>
        <family val="1"/>
        <charset val="128"/>
      </rPr>
      <t>（他に分類されるものを除く）</t>
    </r>
    <rPh sb="0" eb="2">
      <t>コウム</t>
    </rPh>
    <phoneticPr fontId="2"/>
  </si>
  <si>
    <t>T</t>
    <phoneticPr fontId="2"/>
  </si>
  <si>
    <t>宿泊業・飲食サービス</t>
    <rPh sb="0" eb="2">
      <t>シュクハク</t>
    </rPh>
    <rPh sb="2" eb="3">
      <t>ギョウ</t>
    </rPh>
    <rPh sb="4" eb="6">
      <t>インショク</t>
    </rPh>
    <phoneticPr fontId="13"/>
  </si>
  <si>
    <t>生活関連サービス業，娯楽業</t>
  </si>
  <si>
    <t>Ｕ</t>
    <phoneticPr fontId="2"/>
  </si>
  <si>
    <t>学術研究，専門・技術サービス業</t>
  </si>
  <si>
    <t>他</t>
    <rPh sb="0" eb="1">
      <t>ホカ</t>
    </rPh>
    <phoneticPr fontId="2"/>
  </si>
  <si>
    <t>不詳</t>
    <rPh sb="0" eb="2">
      <t>フショウ</t>
    </rPh>
    <phoneticPr fontId="2"/>
  </si>
  <si>
    <t>不動産業，物品賃貸業</t>
  </si>
  <si>
    <t>鉱業，採石業，砂利採取業</t>
  </si>
  <si>
    <t>運輸業，郵便業</t>
  </si>
  <si>
    <t>電気・ガス・熱供給・水道業</t>
    <rPh sb="0" eb="2">
      <t>デンキ</t>
    </rPh>
    <rPh sb="6" eb="7">
      <t>ネツ</t>
    </rPh>
    <rPh sb="7" eb="9">
      <t>キョウキュウ</t>
    </rPh>
    <phoneticPr fontId="2"/>
  </si>
  <si>
    <t>６歳未満世帯員のいる</t>
    <rPh sb="1" eb="2">
      <t>サイイジョウ</t>
    </rPh>
    <rPh sb="2" eb="4">
      <t>ミマン</t>
    </rPh>
    <rPh sb="4" eb="6">
      <t>セタイ</t>
    </rPh>
    <rPh sb="6" eb="7">
      <t>イン</t>
    </rPh>
    <phoneticPr fontId="2"/>
  </si>
  <si>
    <t>18歳未満世帯員のいる</t>
    <rPh sb="2" eb="3">
      <t>サイ</t>
    </rPh>
    <rPh sb="3" eb="5">
      <t>ミマン</t>
    </rPh>
    <rPh sb="5" eb="8">
      <t>セタイイン</t>
    </rPh>
    <phoneticPr fontId="2"/>
  </si>
  <si>
    <t>非親族を含む世帯</t>
    <rPh sb="0" eb="1">
      <t>ヒ</t>
    </rPh>
    <rPh sb="1" eb="2">
      <t>オヤ</t>
    </rPh>
    <rPh sb="2" eb="3">
      <t>ゾク</t>
    </rPh>
    <rPh sb="4" eb="5">
      <t>フク</t>
    </rPh>
    <rPh sb="6" eb="8">
      <t>セタイ</t>
    </rPh>
    <phoneticPr fontId="2"/>
  </si>
  <si>
    <t>親族世帯</t>
    <rPh sb="0" eb="2">
      <t>シンゾク</t>
    </rPh>
    <rPh sb="2" eb="4">
      <t>セタイ</t>
    </rPh>
    <phoneticPr fontId="2"/>
  </si>
  <si>
    <t>～ 74</t>
    <phoneticPr fontId="2"/>
  </si>
  <si>
    <t>～ 79</t>
    <phoneticPr fontId="2"/>
  </si>
  <si>
    <t xml:space="preserve"> 住宅に住む65歳以上世帯員</t>
    <rPh sb="1" eb="3">
      <t>ジュウタク</t>
    </rPh>
    <rPh sb="4" eb="5">
      <t>ス</t>
    </rPh>
    <rPh sb="6" eb="9">
      <t>６５サイ</t>
    </rPh>
    <rPh sb="9" eb="11">
      <t>イジョウ</t>
    </rPh>
    <rPh sb="11" eb="14">
      <t>セタイイン</t>
    </rPh>
    <phoneticPr fontId="2"/>
  </si>
  <si>
    <t>65歳以上世帯員のいる一般世帯数</t>
    <rPh sb="0" eb="5">
      <t>６５サイイジョウ</t>
    </rPh>
    <rPh sb="5" eb="8">
      <t>セタイイン</t>
    </rPh>
    <rPh sb="11" eb="13">
      <t>イッパン</t>
    </rPh>
    <rPh sb="13" eb="16">
      <t>セタイスウ</t>
    </rPh>
    <phoneticPr fontId="2"/>
  </si>
  <si>
    <t>主世帯数、主世帯人員、65歳以上世帯人員</t>
    <rPh sb="0" eb="1">
      <t>シュ</t>
    </rPh>
    <rPh sb="1" eb="4">
      <t>セタイスウ</t>
    </rPh>
    <rPh sb="5" eb="6">
      <t>シュ</t>
    </rPh>
    <rPh sb="6" eb="10">
      <t>セタイジンイン</t>
    </rPh>
    <rPh sb="11" eb="16">
      <t>６５サイイジョウ</t>
    </rPh>
    <rPh sb="16" eb="18">
      <t>セタイ</t>
    </rPh>
    <rPh sb="18" eb="20">
      <t>ジンイン</t>
    </rPh>
    <phoneticPr fontId="2"/>
  </si>
  <si>
    <t>〃</t>
    <phoneticPr fontId="2"/>
  </si>
  <si>
    <t xml:space="preserve">  住居の種類、住宅の所有の関係別65歳以上世帯員の    </t>
    <rPh sb="22" eb="25">
      <t>セタイイン</t>
    </rPh>
    <phoneticPr fontId="2"/>
  </si>
  <si>
    <t xml:space="preserve">  いる一般世帯数、一般世帯人員、65歳以上世帯人員</t>
    <rPh sb="4" eb="6">
      <t>イッパン</t>
    </rPh>
    <rPh sb="6" eb="9">
      <t>セタイスウ</t>
    </rPh>
    <rPh sb="10" eb="12">
      <t>イッパン</t>
    </rPh>
    <rPh sb="12" eb="16">
      <t>セタイジンイン</t>
    </rPh>
    <rPh sb="19" eb="22">
      <t>サイイジョウ</t>
    </rPh>
    <rPh sb="22" eb="24">
      <t>セタイ</t>
    </rPh>
    <rPh sb="24" eb="25">
      <t>ニン</t>
    </rPh>
    <rPh sb="25" eb="26">
      <t>イン</t>
    </rPh>
    <phoneticPr fontId="2"/>
  </si>
  <si>
    <t>男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</si>
  <si>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</si>
  <si>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</si>
  <si>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</si>
  <si>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</si>
  <si>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</si>
  <si>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</si>
  <si>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</si>
  <si>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農林漁業従事者</t>
    <rPh sb="0" eb="2">
      <t>ノウリン</t>
    </rPh>
    <rPh sb="2" eb="4">
      <t>ギョギョウ</t>
    </rPh>
    <rPh sb="4" eb="7">
      <t>ジュウジシャ</t>
    </rPh>
    <phoneticPr fontId="2"/>
  </si>
  <si>
    <t>H</t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</si>
  <si>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</si>
  <si>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I</t>
    <phoneticPr fontId="2"/>
  </si>
  <si>
    <t>運送・機械運転従事者</t>
    <rPh sb="0" eb="2">
      <t>ウンソウ</t>
    </rPh>
    <rPh sb="3" eb="5">
      <t>キカイ</t>
    </rPh>
    <rPh sb="5" eb="7">
      <t>ウンテン</t>
    </rPh>
    <rPh sb="7" eb="10">
      <t>ジュウジシャ</t>
    </rPh>
    <phoneticPr fontId="2"/>
  </si>
  <si>
    <t>J</t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</si>
  <si>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13"/>
  </si>
  <si>
    <t>K</t>
    <phoneticPr fontId="2"/>
  </si>
  <si>
    <t>運搬・清掃・包装等従事者</t>
    <rPh sb="0" eb="2">
      <t>ウンパン</t>
    </rPh>
    <rPh sb="3" eb="5">
      <t>セイソウ</t>
    </rPh>
    <rPh sb="6" eb="9">
      <t>ホウソウトウ</t>
    </rPh>
    <rPh sb="9" eb="12">
      <t>ジュウジシャ</t>
    </rPh>
    <phoneticPr fontId="13"/>
  </si>
  <si>
    <t>L</t>
    <phoneticPr fontId="2"/>
  </si>
  <si>
    <t>資料：国勢調査　　注）総数には、従業上の地位「不詳」を含む。</t>
    <phoneticPr fontId="2"/>
  </si>
  <si>
    <t>他市で</t>
    <rPh sb="0" eb="2">
      <t>タシ</t>
    </rPh>
    <phoneticPr fontId="13"/>
  </si>
  <si>
    <t>不詳</t>
    <rPh sb="0" eb="2">
      <t>フショウ</t>
    </rPh>
    <phoneticPr fontId="13"/>
  </si>
  <si>
    <t>従業</t>
    <phoneticPr fontId="13"/>
  </si>
  <si>
    <t>通学</t>
    <phoneticPr fontId="13"/>
  </si>
  <si>
    <t xml:space="preserve">　
</t>
    <phoneticPr fontId="2"/>
  </si>
  <si>
    <t>資料：国勢調査　　注) 他市で従業および他市で通学には「不詳」を含む。</t>
    <rPh sb="23" eb="24">
      <t>ツウ</t>
    </rPh>
    <phoneticPr fontId="13"/>
  </si>
  <si>
    <t>地域別・世帯の種類、世帯人員別世帯数及び世帯人員</t>
    <phoneticPr fontId="2"/>
  </si>
  <si>
    <t xml:space="preserve"> 116 611 </t>
  </si>
  <si>
    <t xml:space="preserve"> 56 191 </t>
  </si>
  <si>
    <t xml:space="preserve"> 60 420 </t>
  </si>
  <si>
    <t xml:space="preserve"> 1 018 </t>
  </si>
  <si>
    <t xml:space="preserve"> 1 021 </t>
  </si>
  <si>
    <t xml:space="preserve"> 1 141 </t>
  </si>
  <si>
    <t xml:space="preserve"> 1 083 </t>
  </si>
  <si>
    <t xml:space="preserve"> 1 007 </t>
  </si>
  <si>
    <t xml:space="preserve"> 1 096 </t>
  </si>
  <si>
    <t xml:space="preserve"> 1 002 </t>
  </si>
  <si>
    <t xml:space="preserve"> 1 032 </t>
  </si>
  <si>
    <t xml:space="preserve"> 1 104 </t>
  </si>
  <si>
    <t xml:space="preserve"> 1 013 </t>
  </si>
  <si>
    <t xml:space="preserve"> 1 130 </t>
  </si>
  <si>
    <t xml:space="preserve"> 1 123 </t>
  </si>
  <si>
    <t xml:space="preserve"> 5 251 </t>
  </si>
  <si>
    <t xml:space="preserve"> 5 076 </t>
  </si>
  <si>
    <t xml:space="preserve"> 1 230 </t>
  </si>
  <si>
    <t xml:space="preserve"> 1 049 </t>
  </si>
  <si>
    <t xml:space="preserve"> 1 212 </t>
  </si>
  <si>
    <t xml:space="preserve"> 1 066 </t>
  </si>
  <si>
    <t xml:space="preserve"> 1 092 </t>
  </si>
  <si>
    <t xml:space="preserve"> 1 210 </t>
  </si>
  <si>
    <t xml:space="preserve"> 1 131 </t>
  </si>
  <si>
    <t xml:space="preserve"> 1 161 </t>
  </si>
  <si>
    <t xml:space="preserve"> 1 115 </t>
  </si>
  <si>
    <t xml:space="preserve"> 1 076 </t>
  </si>
  <si>
    <t xml:space="preserve"> 1 084 </t>
  </si>
  <si>
    <t xml:space="preserve"> 10 895 </t>
  </si>
  <si>
    <t xml:space="preserve"> 5 618 </t>
  </si>
  <si>
    <t xml:space="preserve"> 5 277 </t>
  </si>
  <si>
    <t xml:space="preserve"> 1 023 </t>
  </si>
  <si>
    <t xml:space="preserve"> 1 460 </t>
  </si>
  <si>
    <t xml:space="preserve"> 1 101 </t>
  </si>
  <si>
    <t xml:space="preserve"> 1 232 </t>
  </si>
  <si>
    <t xml:space="preserve"> 1 357 </t>
  </si>
  <si>
    <t xml:space="preserve"> 1 225 </t>
  </si>
  <si>
    <t xml:space="preserve"> 1 226 </t>
  </si>
  <si>
    <t xml:space="preserve"> 1 206 </t>
  </si>
  <si>
    <t xml:space="preserve"> 1 324 </t>
  </si>
  <si>
    <t xml:space="preserve"> 11 646 </t>
  </si>
  <si>
    <t xml:space="preserve"> 6 043 </t>
  </si>
  <si>
    <t xml:space="preserve"> 5 603 </t>
  </si>
  <si>
    <t xml:space="preserve"> 1 347 </t>
  </si>
  <si>
    <t xml:space="preserve"> 1 364 </t>
  </si>
  <si>
    <t xml:space="preserve"> 1 394 </t>
  </si>
  <si>
    <t xml:space="preserve"> 1 454 </t>
  </si>
  <si>
    <t xml:space="preserve"> 1 631 </t>
  </si>
  <si>
    <t xml:space="preserve"> 1 735 </t>
  </si>
  <si>
    <t xml:space="preserve"> 1 356 </t>
  </si>
  <si>
    <t xml:space="preserve"> 1 752 </t>
  </si>
  <si>
    <t xml:space="preserve"> 1 702 </t>
  </si>
  <si>
    <t xml:space="preserve"> 1 596 </t>
  </si>
  <si>
    <t xml:space="preserve"> 15 435 </t>
  </si>
  <si>
    <t xml:space="preserve"> 7 979 </t>
  </si>
  <si>
    <t xml:space="preserve"> 7 456 </t>
  </si>
  <si>
    <t xml:space="preserve"> 1 559 </t>
  </si>
  <si>
    <t xml:space="preserve"> 1 506 </t>
  </si>
  <si>
    <t xml:space="preserve"> 1 433 </t>
  </si>
  <si>
    <t xml:space="preserve"> 1 425 </t>
  </si>
  <si>
    <t xml:space="preserve"> 1 323 </t>
  </si>
  <si>
    <t xml:space="preserve"> 1 320 </t>
  </si>
  <si>
    <t xml:space="preserve"> 1 307 </t>
  </si>
  <si>
    <t xml:space="preserve"> 1 351 </t>
  </si>
  <si>
    <t xml:space="preserve"> 1 240 </t>
  </si>
  <si>
    <t xml:space="preserve"> 13 548 </t>
  </si>
  <si>
    <t xml:space="preserve"> 6 724 </t>
  </si>
  <si>
    <t xml:space="preserve"> 6 824 </t>
  </si>
  <si>
    <t xml:space="preserve"> 1 017 </t>
  </si>
  <si>
    <t xml:space="preserve"> 1 376 </t>
  </si>
  <si>
    <t xml:space="preserve"> 1 304 </t>
  </si>
  <si>
    <t xml:space="preserve"> 1 588 </t>
  </si>
  <si>
    <t xml:space="preserve"> 1 343 </t>
  </si>
  <si>
    <t xml:space="preserve"> 1 451 </t>
  </si>
  <si>
    <t xml:space="preserve"> 1 495 </t>
  </si>
  <si>
    <t xml:space="preserve"> 1 582 </t>
  </si>
  <si>
    <t xml:space="preserve"> 1 741 </t>
  </si>
  <si>
    <t xml:space="preserve"> 1 850 </t>
  </si>
  <si>
    <t xml:space="preserve"> 14 953 </t>
  </si>
  <si>
    <t xml:space="preserve"> 7 258 </t>
  </si>
  <si>
    <t xml:space="preserve"> 7 695 </t>
  </si>
  <si>
    <t xml:space="preserve"> 2 035 </t>
  </si>
  <si>
    <t xml:space="preserve"> 1 014 </t>
  </si>
  <si>
    <t xml:space="preserve"> 2 344 </t>
  </si>
  <si>
    <t xml:space="preserve"> 1 142 </t>
  </si>
  <si>
    <t xml:space="preserve"> 1 202 </t>
  </si>
  <si>
    <t xml:space="preserve"> 2 120 </t>
  </si>
  <si>
    <t xml:space="preserve"> 1 103 </t>
  </si>
  <si>
    <t xml:space="preserve"> 2 170 </t>
  </si>
  <si>
    <t xml:space="preserve"> 1 036 </t>
  </si>
  <si>
    <t xml:space="preserve"> 1 134 </t>
  </si>
  <si>
    <t xml:space="preserve"> 1 340 </t>
  </si>
  <si>
    <t xml:space="preserve"> 1 463 </t>
  </si>
  <si>
    <t xml:space="preserve"> 1 694 </t>
  </si>
  <si>
    <t xml:space="preserve"> 1 627 </t>
  </si>
  <si>
    <t xml:space="preserve"> 1 655 </t>
  </si>
  <si>
    <t xml:space="preserve"> 18 036 </t>
  </si>
  <si>
    <t xml:space="preserve"> 8 609 </t>
  </si>
  <si>
    <t xml:space="preserve"> 9 427 </t>
  </si>
  <si>
    <t xml:space="preserve"> 1 405 </t>
  </si>
  <si>
    <t xml:space="preserve"> 1 309 </t>
  </si>
  <si>
    <t xml:space="preserve"> 1 317 </t>
  </si>
  <si>
    <t xml:space="preserve"> 1 170 </t>
  </si>
  <si>
    <t xml:space="preserve"> 1 316 </t>
  </si>
  <si>
    <t xml:space="preserve"> 12 757 </t>
  </si>
  <si>
    <t xml:space="preserve"> 5 642 </t>
  </si>
  <si>
    <t xml:space="preserve"> 7 115 </t>
  </si>
  <si>
    <t xml:space="preserve"> 7 099 </t>
  </si>
  <si>
    <t xml:space="preserve"> 2 487 </t>
  </si>
  <si>
    <t xml:space="preserve"> 4 612 </t>
  </si>
  <si>
    <t xml:space="preserve"> 1 565 </t>
  </si>
  <si>
    <t>〃</t>
    <phoneticPr fontId="2"/>
  </si>
  <si>
    <t>平成27年</t>
    <phoneticPr fontId="2"/>
  </si>
  <si>
    <t>平成27年</t>
    <rPh sb="0" eb="2">
      <t>ヘイセイ</t>
    </rPh>
    <rPh sb="4" eb="5">
      <t>ネン</t>
    </rPh>
    <phoneticPr fontId="2"/>
  </si>
  <si>
    <t>国勢調査</t>
    <rPh sb="0" eb="2">
      <t>コクセイ</t>
    </rPh>
    <rPh sb="2" eb="4">
      <t>チョウサ</t>
    </rPh>
    <phoneticPr fontId="2"/>
  </si>
  <si>
    <t>平成22年</t>
    <phoneticPr fontId="2"/>
  </si>
  <si>
    <t>平成 27 年</t>
    <rPh sb="0" eb="2">
      <t>ヘイセイ</t>
    </rPh>
    <rPh sb="6" eb="7">
      <t>ネン</t>
    </rPh>
    <phoneticPr fontId="2"/>
  </si>
  <si>
    <t>注）総数には世帯の家族類型「不詳」を含む。</t>
    <rPh sb="0" eb="1">
      <t>チュウ</t>
    </rPh>
    <rPh sb="2" eb="4">
      <t>ソウスウ</t>
    </rPh>
    <rPh sb="6" eb="8">
      <t>セタイ</t>
    </rPh>
    <rPh sb="9" eb="11">
      <t>カゾク</t>
    </rPh>
    <rPh sb="11" eb="13">
      <t>ルイケイ</t>
    </rPh>
    <rPh sb="14" eb="16">
      <t>フショウ</t>
    </rPh>
    <rPh sb="18" eb="19">
      <t>フク</t>
    </rPh>
    <phoneticPr fontId="2"/>
  </si>
  <si>
    <t>玉祖</t>
    <rPh sb="0" eb="1">
      <t>タマ</t>
    </rPh>
    <rPh sb="1" eb="2">
      <t>ソ</t>
    </rPh>
    <phoneticPr fontId="2"/>
  </si>
  <si>
    <t>医療,福祉</t>
    <rPh sb="0" eb="2">
      <t>イリョウ</t>
    </rPh>
    <rPh sb="3" eb="5">
      <t>フクシ</t>
    </rPh>
    <phoneticPr fontId="2"/>
  </si>
  <si>
    <t>2-1 人口・世帯数の推移</t>
    <rPh sb="4" eb="6">
      <t>ジンコウ</t>
    </rPh>
    <rPh sb="7" eb="10">
      <t>セタイスウ</t>
    </rPh>
    <rPh sb="11" eb="13">
      <t>スイイ</t>
    </rPh>
    <phoneticPr fontId="2"/>
  </si>
  <si>
    <t>2-2　現在の行政区画による人口の推移</t>
    <rPh sb="4" eb="6">
      <t>ゲンザイ</t>
    </rPh>
    <rPh sb="7" eb="9">
      <t>ギョウセイ</t>
    </rPh>
    <rPh sb="9" eb="11">
      <t>クカク</t>
    </rPh>
    <rPh sb="14" eb="16">
      <t>ジンコウ</t>
    </rPh>
    <rPh sb="17" eb="19">
      <t>スイイ</t>
    </rPh>
    <phoneticPr fontId="2"/>
  </si>
  <si>
    <t>2-3 年齢別人口</t>
    <rPh sb="4" eb="7">
      <t>ネンレイベツ</t>
    </rPh>
    <rPh sb="7" eb="9">
      <t>ジンコウ</t>
    </rPh>
    <phoneticPr fontId="2"/>
  </si>
  <si>
    <t>2-4</t>
    <phoneticPr fontId="2"/>
  </si>
  <si>
    <t>2-5</t>
    <phoneticPr fontId="2"/>
  </si>
  <si>
    <t>2-6</t>
    <phoneticPr fontId="2"/>
  </si>
  <si>
    <t>2-7 配偶関係、年齢、男女別15歳以上人口</t>
    <rPh sb="4" eb="6">
      <t>ハイグウ</t>
    </rPh>
    <rPh sb="6" eb="8">
      <t>カンケイ</t>
    </rPh>
    <rPh sb="9" eb="11">
      <t>ネンレイ</t>
    </rPh>
    <rPh sb="12" eb="15">
      <t>ダンジョベツ</t>
    </rPh>
    <rPh sb="17" eb="18">
      <t>サイ</t>
    </rPh>
    <rPh sb="18" eb="20">
      <t>イジョウ</t>
    </rPh>
    <rPh sb="20" eb="22">
      <t>ジンコウ</t>
    </rPh>
    <phoneticPr fontId="2"/>
  </si>
  <si>
    <t>2-8</t>
    <phoneticPr fontId="2"/>
  </si>
  <si>
    <t>2-9 施設等の世帯の種類、世帯人員別</t>
    <rPh sb="4" eb="6">
      <t>シセツ</t>
    </rPh>
    <rPh sb="6" eb="7">
      <t>トウ</t>
    </rPh>
    <rPh sb="8" eb="10">
      <t>セタイ</t>
    </rPh>
    <rPh sb="11" eb="13">
      <t>シュルイ</t>
    </rPh>
    <rPh sb="14" eb="16">
      <t>セタイ</t>
    </rPh>
    <rPh sb="16" eb="18">
      <t>ジンイン</t>
    </rPh>
    <rPh sb="18" eb="19">
      <t>ベツ</t>
    </rPh>
    <phoneticPr fontId="2"/>
  </si>
  <si>
    <t>2-10 世帯の家族類型別一般世帯数、一般世帯人員</t>
    <rPh sb="5" eb="7">
      <t>セタイ</t>
    </rPh>
    <rPh sb="8" eb="10">
      <t>カゾク</t>
    </rPh>
    <rPh sb="10" eb="12">
      <t>ルイケイ</t>
    </rPh>
    <rPh sb="12" eb="13">
      <t>ベツ</t>
    </rPh>
    <rPh sb="13" eb="15">
      <t>イッパン</t>
    </rPh>
    <rPh sb="15" eb="17">
      <t>セタイ</t>
    </rPh>
    <rPh sb="17" eb="18">
      <t>スウ</t>
    </rPh>
    <rPh sb="19" eb="21">
      <t>イッパン</t>
    </rPh>
    <rPh sb="21" eb="23">
      <t>セタイ</t>
    </rPh>
    <rPh sb="23" eb="25">
      <t>ジンイン</t>
    </rPh>
    <phoneticPr fontId="2"/>
  </si>
  <si>
    <t>2-11 人口集中地区(DIDs)の人口・面積</t>
    <rPh sb="5" eb="7">
      <t>ジンコウ</t>
    </rPh>
    <rPh sb="7" eb="9">
      <t>シュウチュウ</t>
    </rPh>
    <rPh sb="9" eb="11">
      <t>チク</t>
    </rPh>
    <rPh sb="18" eb="20">
      <t>ジンコウ</t>
    </rPh>
    <rPh sb="21" eb="23">
      <t>メンセキ</t>
    </rPh>
    <phoneticPr fontId="2"/>
  </si>
  <si>
    <t>2-12</t>
    <phoneticPr fontId="2"/>
  </si>
  <si>
    <t>2-13</t>
    <phoneticPr fontId="2"/>
  </si>
  <si>
    <t>2-14</t>
    <phoneticPr fontId="2"/>
  </si>
  <si>
    <t>2-15　 夫の年齢、妻の年齢別高齢夫婦世帯数</t>
    <rPh sb="6" eb="7">
      <t>オット</t>
    </rPh>
    <rPh sb="8" eb="10">
      <t>ネンレイ</t>
    </rPh>
    <rPh sb="11" eb="12">
      <t>ツマ</t>
    </rPh>
    <rPh sb="13" eb="15">
      <t>ネンレイ</t>
    </rPh>
    <rPh sb="15" eb="16">
      <t>ベツ</t>
    </rPh>
    <rPh sb="16" eb="18">
      <t>コウレイ</t>
    </rPh>
    <rPh sb="18" eb="20">
      <t>フウフ</t>
    </rPh>
    <rPh sb="20" eb="23">
      <t>セタイスウ</t>
    </rPh>
    <phoneticPr fontId="2"/>
  </si>
  <si>
    <t>2-16  町丁・大字別世帯数、人口</t>
    <rPh sb="11" eb="12">
      <t>ベツ</t>
    </rPh>
    <rPh sb="12" eb="15">
      <t>セタイスウ</t>
    </rPh>
    <rPh sb="16" eb="18">
      <t>ジンコウ</t>
    </rPh>
    <phoneticPr fontId="2"/>
  </si>
  <si>
    <t>2-17</t>
    <phoneticPr fontId="2"/>
  </si>
  <si>
    <t>2-18</t>
    <phoneticPr fontId="2"/>
  </si>
  <si>
    <t>2-19　従業・通学時の世帯の状況、通勤・通学者数別住宅に</t>
    <rPh sb="5" eb="7">
      <t>ジュウギョウ</t>
    </rPh>
    <rPh sb="8" eb="10">
      <t>ツウガク</t>
    </rPh>
    <rPh sb="10" eb="11">
      <t>ジ</t>
    </rPh>
    <rPh sb="12" eb="14">
      <t>セタイ</t>
    </rPh>
    <rPh sb="15" eb="17">
      <t>ジョウキョウ</t>
    </rPh>
    <rPh sb="18" eb="20">
      <t>ツウキン</t>
    </rPh>
    <rPh sb="21" eb="24">
      <t>ツウガクシャ</t>
    </rPh>
    <rPh sb="24" eb="25">
      <t>スウ</t>
    </rPh>
    <rPh sb="25" eb="26">
      <t>ベツ</t>
    </rPh>
    <rPh sb="26" eb="28">
      <t>ジュウタク</t>
    </rPh>
    <phoneticPr fontId="2"/>
  </si>
  <si>
    <t>2-20</t>
    <phoneticPr fontId="2"/>
  </si>
  <si>
    <t>　　　　　2-21</t>
    <phoneticPr fontId="2"/>
  </si>
  <si>
    <t>2-22</t>
    <phoneticPr fontId="2"/>
  </si>
  <si>
    <t>2-23</t>
    <phoneticPr fontId="2"/>
  </si>
  <si>
    <t>2-24</t>
    <phoneticPr fontId="2"/>
  </si>
  <si>
    <t>2-25</t>
    <phoneticPr fontId="2"/>
  </si>
  <si>
    <t>2-28</t>
    <phoneticPr fontId="2"/>
  </si>
  <si>
    <t>2-29</t>
    <phoneticPr fontId="2"/>
  </si>
  <si>
    <t>〃</t>
    <phoneticPr fontId="2"/>
  </si>
  <si>
    <t>元</t>
    <rPh sb="0" eb="1">
      <t>ガン</t>
    </rPh>
    <phoneticPr fontId="2"/>
  </si>
  <si>
    <t>令和</t>
    <rPh sb="0" eb="2">
      <t>レイワ</t>
    </rPh>
    <phoneticPr fontId="2"/>
  </si>
  <si>
    <t>国勢調査</t>
    <rPh sb="0" eb="2">
      <t>コクセイ</t>
    </rPh>
    <rPh sb="2" eb="4">
      <t>チョウサ</t>
    </rPh>
    <phoneticPr fontId="2"/>
  </si>
  <si>
    <t>令和 2年</t>
    <rPh sb="0" eb="2">
      <t>レイワ</t>
    </rPh>
    <rPh sb="4" eb="5">
      <t>ネン</t>
    </rPh>
    <phoneticPr fontId="2"/>
  </si>
  <si>
    <t xml:space="preserve"> 10 327 </t>
  </si>
  <si>
    <t>令和 2年</t>
    <rPh sb="0" eb="2">
      <t>レイワ</t>
    </rPh>
    <phoneticPr fontId="2"/>
  </si>
  <si>
    <t>（令和 2年10月 1日）</t>
    <rPh sb="1" eb="3">
      <t>レイワ</t>
    </rPh>
    <rPh sb="5" eb="6">
      <t>ネン</t>
    </rPh>
    <rPh sb="8" eb="9">
      <t>ツキ</t>
    </rPh>
    <rPh sb="11" eb="12">
      <t>ニチ</t>
    </rPh>
    <phoneticPr fontId="2"/>
  </si>
  <si>
    <t>（令和 2年10月 1日）</t>
    <rPh sb="1" eb="3">
      <t>レイワ</t>
    </rPh>
    <rPh sb="5" eb="6">
      <t>ネン</t>
    </rPh>
    <rPh sb="6" eb="9">
      <t>１０ガツ</t>
    </rPh>
    <rPh sb="10" eb="12">
      <t>１ニチ</t>
    </rPh>
    <phoneticPr fontId="2"/>
  </si>
  <si>
    <t>令和 2 年</t>
    <rPh sb="0" eb="2">
      <t>レイワ</t>
    </rPh>
    <rPh sb="5" eb="6">
      <t>ネン</t>
    </rPh>
    <phoneticPr fontId="2"/>
  </si>
  <si>
    <t>（令和 2年10月 1日）</t>
    <rPh sb="1" eb="3">
      <t>レイワ</t>
    </rPh>
    <rPh sb="5" eb="6">
      <t>ネン</t>
    </rPh>
    <rPh sb="8" eb="9">
      <t>ガツ</t>
    </rPh>
    <rPh sb="11" eb="12">
      <t>ニチ</t>
    </rPh>
    <phoneticPr fontId="2"/>
  </si>
  <si>
    <t>（令和 2年10月 1日）</t>
    <rPh sb="1" eb="3">
      <t>レイワ</t>
    </rPh>
    <rPh sb="5" eb="6">
      <t>ネン</t>
    </rPh>
    <rPh sb="8" eb="9">
      <t>ガツ</t>
    </rPh>
    <rPh sb="10" eb="12">
      <t>１ニチ</t>
    </rPh>
    <phoneticPr fontId="2"/>
  </si>
  <si>
    <t>（令和 2年10月 1日）</t>
    <phoneticPr fontId="2"/>
  </si>
  <si>
    <t>令和</t>
    <rPh sb="0" eb="2">
      <t>レイワ</t>
    </rPh>
    <phoneticPr fontId="2"/>
  </si>
  <si>
    <t>　資料：国勢調査　　　（参考）令和2年の平均年齢 48.2歳 （ 男 46.0歳　女 50.2 歳 ）</t>
    <rPh sb="1" eb="3">
      <t>シリョウ</t>
    </rPh>
    <rPh sb="4" eb="8">
      <t>コクセイチョウサ</t>
    </rPh>
    <rPh sb="12" eb="14">
      <t>サンコウ</t>
    </rPh>
    <rPh sb="15" eb="17">
      <t>レイワ</t>
    </rPh>
    <rPh sb="18" eb="19">
      <t>ネン</t>
    </rPh>
    <rPh sb="19" eb="20">
      <t>ヘイネン</t>
    </rPh>
    <rPh sb="20" eb="22">
      <t>ヘイキン</t>
    </rPh>
    <rPh sb="22" eb="24">
      <t>ネンレイ</t>
    </rPh>
    <rPh sb="29" eb="30">
      <t>サイ</t>
    </rPh>
    <rPh sb="33" eb="34">
      <t>オトコ</t>
    </rPh>
    <rPh sb="39" eb="40">
      <t>サイ</t>
    </rPh>
    <rPh sb="41" eb="42">
      <t>オンナ</t>
    </rPh>
    <rPh sb="48" eb="49">
      <t>サイ</t>
    </rPh>
    <phoneticPr fontId="2"/>
  </si>
  <si>
    <t>　年齢中位数 49.1 歳 （ 男 47.0 歳　女 51.6 歳 ）</t>
    <rPh sb="1" eb="3">
      <t>ネンレイ</t>
    </rPh>
    <rPh sb="3" eb="5">
      <t>チュウイ</t>
    </rPh>
    <rPh sb="5" eb="6">
      <t>スウ</t>
    </rPh>
    <rPh sb="12" eb="13">
      <t>サイ</t>
    </rPh>
    <rPh sb="16" eb="17">
      <t>オトコ</t>
    </rPh>
    <rPh sb="23" eb="24">
      <t>サイ</t>
    </rPh>
    <rPh sb="25" eb="26">
      <t>オンナ</t>
    </rPh>
    <rPh sb="32" eb="33">
      <t>サイ</t>
    </rPh>
    <phoneticPr fontId="2"/>
  </si>
  <si>
    <t>公営・都市再生機構・公社の借家</t>
    <rPh sb="0" eb="2">
      <t>コウエイ</t>
    </rPh>
    <rPh sb="3" eb="5">
      <t>トシ</t>
    </rPh>
    <rPh sb="5" eb="7">
      <t>サイセイ</t>
    </rPh>
    <rPh sb="7" eb="9">
      <t>キコウ</t>
    </rPh>
    <rPh sb="10" eb="12">
      <t>コウシャ</t>
    </rPh>
    <rPh sb="13" eb="15">
      <t>シャクヤ</t>
    </rPh>
    <phoneticPr fontId="2"/>
  </si>
  <si>
    <t>-</t>
    <phoneticPr fontId="2"/>
  </si>
  <si>
    <t>公営･都市再生</t>
    <rPh sb="0" eb="2">
      <t>コウエイ</t>
    </rPh>
    <phoneticPr fontId="2"/>
  </si>
  <si>
    <t>機構･公社の借家</t>
    <rPh sb="3" eb="5">
      <t>コウシャ</t>
    </rPh>
    <rPh sb="6" eb="8">
      <t>シャクヤ</t>
    </rPh>
    <phoneticPr fontId="2"/>
  </si>
  <si>
    <t>(内) 女</t>
    <rPh sb="1" eb="2">
      <t>ウチ</t>
    </rPh>
    <rPh sb="4" eb="5">
      <t>オンナ</t>
    </rPh>
    <phoneticPr fontId="2"/>
  </si>
  <si>
    <t>資料：国勢調査　　注）総数には、労働力状態「その他」・「不詳」を含む。</t>
    <rPh sb="0" eb="2">
      <t>シリョウ</t>
    </rPh>
    <rPh sb="3" eb="7">
      <t>コクセイチョウサ</t>
    </rPh>
    <rPh sb="16" eb="19">
      <t>ロウドウリョク</t>
    </rPh>
    <rPh sb="19" eb="21">
      <t>ジョウタイ</t>
    </rPh>
    <rPh sb="24" eb="25">
      <t>タ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</si>
  <si>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</si>
  <si>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公務（他に分類
されるものを除く）</t>
    <rPh sb="0" eb="2">
      <t>コウム</t>
    </rPh>
    <phoneticPr fontId="2"/>
  </si>
  <si>
    <t>卸売業，小売業</t>
    <rPh sb="0" eb="2">
      <t>オロシウリ</t>
    </rPh>
    <rPh sb="2" eb="3">
      <t>ギョウ</t>
    </rPh>
    <rPh sb="4" eb="6">
      <t>コウ</t>
    </rPh>
    <rPh sb="6" eb="7">
      <t>ギョウ</t>
    </rPh>
    <phoneticPr fontId="2"/>
  </si>
  <si>
    <t>鉱業，採石業　　　　，砂利採取業</t>
    <rPh sb="0" eb="2">
      <t>コウギョウ</t>
    </rPh>
    <rPh sb="3" eb="5">
      <t>サイセキ</t>
    </rPh>
    <rPh sb="5" eb="6">
      <t>ギョウ</t>
    </rPh>
    <rPh sb="11" eb="13">
      <t>ジャリ</t>
    </rPh>
    <rPh sb="13" eb="15">
      <t>サイシュ</t>
    </rPh>
    <rPh sb="15" eb="16">
      <t>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</si>
  <si>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</si>
  <si>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</si>
  <si>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　　　　　　，物品賃貸業</t>
    <rPh sb="0" eb="4">
      <t>フドウサンギョウ</t>
    </rPh>
    <rPh sb="11" eb="13">
      <t>ブッピン</t>
    </rPh>
    <rPh sb="13" eb="16">
      <t>チンタイギョウ</t>
    </rPh>
    <phoneticPr fontId="2"/>
  </si>
  <si>
    <t>鉱業，採石業　　　　　，砂利採取業</t>
    <rPh sb="0" eb="2">
      <t>コウギョウ</t>
    </rPh>
    <rPh sb="3" eb="5">
      <t>サイセキ</t>
    </rPh>
    <rPh sb="5" eb="6">
      <t>ギョウ</t>
    </rPh>
    <rPh sb="12" eb="14">
      <t>ジャリ</t>
    </rPh>
    <rPh sb="14" eb="16">
      <t>サイシュ</t>
    </rPh>
    <rPh sb="16" eb="17">
      <t>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</si>
  <si>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</si>
  <si>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不動産業　　　　，物品賃貸業</t>
    <rPh sb="0" eb="3">
      <t>フドウサン</t>
    </rPh>
    <rPh sb="3" eb="4">
      <t>ギョウ</t>
    </rPh>
    <rPh sb="9" eb="11">
      <t>ブッピン</t>
    </rPh>
    <rPh sb="11" eb="13">
      <t>チンタイ</t>
    </rPh>
    <rPh sb="13" eb="14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</si>
  <si>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</si>
  <si>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公務（他に分類されるものを除く）</t>
    <rPh sb="0" eb="2">
      <t>コウム</t>
    </rPh>
    <rPh sb="13" eb="14">
      <t>ノゾ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</si>
  <si>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</si>
  <si>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不動産業　　　　　　，物品賃貸業</t>
    <rPh sb="0" eb="4">
      <t>フドウサンギョウ</t>
    </rPh>
    <rPh sb="11" eb="13">
      <t>ブッピン</t>
    </rPh>
    <rPh sb="13" eb="15">
      <t>チンタイ</t>
    </rPh>
    <rPh sb="15" eb="16">
      <t>ギョウ</t>
    </rPh>
    <phoneticPr fontId="2"/>
  </si>
  <si>
    <t>宿泊業，飲食　　　　サービス業</t>
    <rPh sb="0" eb="2">
      <t>シュクハク</t>
    </rPh>
    <rPh sb="2" eb="3">
      <t>ギョウ</t>
    </rPh>
    <rPh sb="4" eb="6">
      <t>インショク</t>
    </rPh>
    <rPh sb="14" eb="15">
      <t>ギョウ</t>
    </rPh>
    <phoneticPr fontId="2"/>
  </si>
  <si>
    <r>
      <t>公務</t>
    </r>
    <r>
      <rPr>
        <sz val="9"/>
        <rFont val="ＭＳ 明朝"/>
        <family val="1"/>
        <charset val="128"/>
      </rPr>
      <t>(他に分類されるものを除く)</t>
    </r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</si>
  <si>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産業（大分類）、年齢（５歳階級）、男女別15歳以上就業者数　</t>
    <rPh sb="17" eb="19">
      <t>ダンジョ</t>
    </rPh>
    <phoneticPr fontId="13"/>
  </si>
  <si>
    <t>(別掲)世帯が住んでいる階</t>
    <rPh sb="1" eb="2">
      <t>ベツ</t>
    </rPh>
    <rPh sb="4" eb="6">
      <t>セタイ</t>
    </rPh>
    <rPh sb="7" eb="8">
      <t>ス</t>
    </rPh>
    <rPh sb="12" eb="13">
      <t>カイ</t>
    </rPh>
    <phoneticPr fontId="2"/>
  </si>
  <si>
    <t>2-27</t>
    <phoneticPr fontId="2"/>
  </si>
  <si>
    <t>2-30 就業者、通学者の流出入状況</t>
    <rPh sb="5" eb="8">
      <t>シュウギョウシャ</t>
    </rPh>
    <rPh sb="9" eb="12">
      <t>ツウガクシャ</t>
    </rPh>
    <rPh sb="13" eb="15">
      <t>リュウシュツ</t>
    </rPh>
    <rPh sb="15" eb="16">
      <t>ニュウ</t>
    </rPh>
    <rPh sb="16" eb="18">
      <t>ジョウキョウ</t>
    </rPh>
    <phoneticPr fontId="2"/>
  </si>
  <si>
    <t>2-26　産業（大分類）、従業上の地位(3区分)、男女別15歳以上就業者数</t>
    <rPh sb="5" eb="7">
      <t>サンギョウ</t>
    </rPh>
    <rPh sb="8" eb="11">
      <t>ダイブンルイ</t>
    </rPh>
    <rPh sb="25" eb="27">
      <t>ダンジョ</t>
    </rPh>
    <rPh sb="27" eb="28">
      <t>ベツ</t>
    </rPh>
    <phoneticPr fontId="2"/>
  </si>
  <si>
    <t>令和</t>
    <rPh sb="0" eb="2">
      <t>レイワ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</si>
  <si>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</si>
  <si>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（令和2年10月 1日）</t>
    <rPh sb="1" eb="3">
      <t>レイワ</t>
    </rPh>
    <rPh sb="4" eb="5">
      <t>ネン</t>
    </rPh>
    <phoneticPr fontId="2"/>
  </si>
  <si>
    <t>（令和　2年10月 1日）</t>
    <rPh sb="1" eb="3">
      <t>レイワ</t>
    </rPh>
    <rPh sb="5" eb="6">
      <t>ネン</t>
    </rPh>
    <phoneticPr fontId="2"/>
  </si>
  <si>
    <t>（令和 2年10月 1日）</t>
    <rPh sb="1" eb="3">
      <t>レイワ</t>
    </rPh>
    <rPh sb="5" eb="6">
      <t>ネン</t>
    </rPh>
    <phoneticPr fontId="2"/>
  </si>
  <si>
    <t>広島県</t>
    <rPh sb="0" eb="2">
      <t>ヒロシマ</t>
    </rPh>
    <rPh sb="2" eb="3">
      <t>ケン</t>
    </rPh>
    <phoneticPr fontId="2"/>
  </si>
  <si>
    <t>＜６歳未満・18歳未満世帯員のいる一般世帯＞</t>
    <rPh sb="2" eb="5">
      <t>サイミマン</t>
    </rPh>
    <rPh sb="8" eb="9">
      <t>サイ</t>
    </rPh>
    <rPh sb="9" eb="11">
      <t>ミマン</t>
    </rPh>
    <rPh sb="11" eb="14">
      <t>セタイイン</t>
    </rPh>
    <rPh sb="17" eb="19">
      <t>イッパン</t>
    </rPh>
    <rPh sb="19" eb="21">
      <t>セタイ</t>
    </rPh>
    <phoneticPr fontId="2"/>
  </si>
  <si>
    <t>＜６歳未満・18歳未満の親族のいる一般家庭及び親族のみから成る一般世帯＞</t>
    <rPh sb="2" eb="5">
      <t>サイミマン</t>
    </rPh>
    <rPh sb="6" eb="11">
      <t>１８サイミマン</t>
    </rPh>
    <rPh sb="12" eb="14">
      <t>シンゾク</t>
    </rPh>
    <rPh sb="17" eb="19">
      <t>イッパン</t>
    </rPh>
    <rPh sb="19" eb="21">
      <t>カテイ</t>
    </rPh>
    <rPh sb="21" eb="22">
      <t>オヨ</t>
    </rPh>
    <rPh sb="23" eb="25">
      <t>シンゾク</t>
    </rPh>
    <rPh sb="29" eb="30">
      <t>ナ</t>
    </rPh>
    <rPh sb="31" eb="33">
      <t>イッパン</t>
    </rPh>
    <rPh sb="33" eb="35">
      <t>セタイ</t>
    </rPh>
    <phoneticPr fontId="2"/>
  </si>
  <si>
    <t>＜６歳未満の子供のいる世帯＞</t>
    <rPh sb="2" eb="3">
      <t>サイ</t>
    </rPh>
    <rPh sb="3" eb="5">
      <t>ミマン</t>
    </rPh>
    <rPh sb="6" eb="8">
      <t>コドモ</t>
    </rPh>
    <rPh sb="11" eb="13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</si>
</sst>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0_ "/>
    <numFmt numFmtId="177" formatCode="0.0_ "/>
    <numFmt numFmtId="178" formatCode="#\ ###\ ###"/>
    <numFmt numFmtId="179" formatCode="#\ ###\ ###\ ;;&quot;- &quot;"/>
    <numFmt numFmtId="180" formatCode="0.00_ "/>
    <numFmt numFmtId="181" formatCode="0.00_);[Red]\(0.00\)"/>
    <numFmt numFmtId="182" formatCode="#\ ###\ ###\ \ ;;&quot;-  &quot;"/>
    <numFmt numFmtId="183" formatCode="#\ ###\ ###;;&quot;-&quot;"/>
    <numFmt numFmtId="184" formatCode="0.0;[Red]\(0.0\)"/>
    <numFmt numFmtId="185" formatCode="0.00;[Red]\(0.0\)"/>
    <numFmt numFmtId="186" formatCode="#\ ###\ ###.0\ \ ;;&quot;-  &quot;"/>
    <numFmt numFmtId="187" formatCode="0.0\ _);[Red]\(0.0\)"/>
    <numFmt numFmtId="188" formatCode="0.00;[Red]\(0.0\);&quot;-&quot;"/>
    <numFmt numFmtId="189" formatCode="#\ ###\ ###;#\ ###\ ###;&quot;-&quot;"/>
    <numFmt numFmtId="190" formatCode="0_);[Red]\(0\)"/>
    <numFmt numFmtId="191" formatCode="#\ ###\ ###\ ;;&quot;-  &quot;"/>
    <numFmt numFmtId="192" formatCode="#\ ###\ ###\ ;;&quot;-&quot;"/>
    <numFmt numFmtId="193" formatCode="#\ ###\ ###\ \ ;;&quot;- &quot;"/>
    <numFmt numFmtId="194" formatCode="#\ ###\ ###\ "/>
  </numFmts>
  <fonts count="4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9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ＤＦ特太ゴシック体"/>
      <family val="3"/>
      <charset val="128"/>
    </font>
    <font>
      <sz val="10"/>
      <color rgb="FF000000"/>
      <name val="ＭＳ 明朝"/>
      <family val="1"/>
      <charset val="128"/>
    </font>
    <font>
      <sz val="9"/>
      <color indexed="8"/>
      <name val="ＤＦ特太ゴシック体"/>
      <family val="3"/>
      <charset val="128"/>
    </font>
    <font>
      <sz val="10"/>
      <color indexed="8"/>
      <name val="ＤＦ特太ゴシック体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9"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28" applyNumberFormat="0" applyAlignment="0" applyProtection="0">
      <alignment vertical="center"/>
    </xf>
    <xf numFmtId="0" fontId="23" fillId="33" borderId="28" applyNumberFormat="0" applyAlignment="0" applyProtection="0">
      <alignment vertical="center"/>
    </xf>
    <xf numFmtId="0" fontId="23" fillId="33" borderId="28" applyNumberFormat="0" applyAlignment="0" applyProtection="0">
      <alignment vertical="center"/>
    </xf>
    <xf numFmtId="0" fontId="23" fillId="33" borderId="28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0" fillId="35" borderId="29" applyNumberFormat="0" applyFont="0" applyAlignment="0" applyProtection="0">
      <alignment vertical="center"/>
    </xf>
    <xf numFmtId="0" fontId="20" fillId="35" borderId="29" applyNumberFormat="0" applyFont="0" applyAlignment="0" applyProtection="0">
      <alignment vertical="center"/>
    </xf>
    <xf numFmtId="0" fontId="20" fillId="35" borderId="29" applyNumberFormat="0" applyFont="0" applyAlignment="0" applyProtection="0">
      <alignment vertical="center"/>
    </xf>
    <xf numFmtId="0" fontId="20" fillId="35" borderId="29" applyNumberFormat="0" applyFont="0" applyAlignment="0" applyProtection="0">
      <alignment vertical="center"/>
    </xf>
    <xf numFmtId="0" fontId="18" fillId="35" borderId="29" applyNumberFormat="0" applyFon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31" applyNumberFormat="0" applyAlignment="0" applyProtection="0">
      <alignment vertical="center"/>
    </xf>
    <xf numFmtId="0" fontId="27" fillId="37" borderId="31" applyNumberFormat="0" applyAlignment="0" applyProtection="0">
      <alignment vertical="center"/>
    </xf>
    <xf numFmtId="0" fontId="27" fillId="37" borderId="31" applyNumberFormat="0" applyAlignment="0" applyProtection="0">
      <alignment vertical="center"/>
    </xf>
    <xf numFmtId="0" fontId="27" fillId="37" borderId="3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3" fillId="37" borderId="36" applyNumberFormat="0" applyAlignment="0" applyProtection="0">
      <alignment vertical="center"/>
    </xf>
    <xf numFmtId="0" fontId="33" fillId="37" borderId="36" applyNumberFormat="0" applyAlignment="0" applyProtection="0">
      <alignment vertical="center"/>
    </xf>
    <xf numFmtId="0" fontId="33" fillId="37" borderId="36" applyNumberFormat="0" applyAlignment="0" applyProtection="0">
      <alignment vertical="center"/>
    </xf>
    <xf numFmtId="0" fontId="33" fillId="37" borderId="3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8" borderId="31" applyNumberFormat="0" applyAlignment="0" applyProtection="0">
      <alignment vertical="center"/>
    </xf>
    <xf numFmtId="0" fontId="35" fillId="38" borderId="31" applyNumberFormat="0" applyAlignment="0" applyProtection="0">
      <alignment vertical="center"/>
    </xf>
    <xf numFmtId="0" fontId="35" fillId="38" borderId="31" applyNumberFormat="0" applyAlignment="0" applyProtection="0">
      <alignment vertical="center"/>
    </xf>
    <xf numFmtId="0" fontId="35" fillId="38" borderId="31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1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4" fillId="0" borderId="0"/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</cellStyleXfs>
  <cellXfs count="654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83" fontId="3" fillId="0" borderId="0" xfId="0" applyNumberFormat="1" applyFont="1" applyFill="1" applyBorder="1" applyAlignment="1">
      <alignment vertical="center"/>
    </xf>
    <xf numFmtId="183" fontId="3" fillId="0" borderId="4" xfId="0" applyNumberFormat="1" applyFont="1" applyFill="1" applyBorder="1" applyAlignment="1">
      <alignment vertical="center"/>
    </xf>
    <xf numFmtId="183" fontId="3" fillId="0" borderId="2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7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0" fontId="3" fillId="0" borderId="0" xfId="0" applyFont="1" applyFill="1" applyAlignment="1"/>
    <xf numFmtId="183" fontId="3" fillId="0" borderId="4" xfId="0" applyNumberFormat="1" applyFont="1" applyFill="1" applyBorder="1" applyAlignment="1"/>
    <xf numFmtId="183" fontId="3" fillId="0" borderId="0" xfId="0" applyNumberFormat="1" applyFont="1" applyFill="1" applyBorder="1" applyAlignment="1"/>
    <xf numFmtId="0" fontId="3" fillId="0" borderId="4" xfId="0" quotePrefix="1" applyFont="1" applyFill="1" applyBorder="1" applyAlignment="1"/>
    <xf numFmtId="0" fontId="3" fillId="0" borderId="5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left" vertical="top"/>
    </xf>
    <xf numFmtId="183" fontId="3" fillId="0" borderId="0" xfId="0" applyNumberFormat="1" applyFont="1" applyFill="1" applyBorder="1" applyAlignment="1">
      <alignment vertical="center" shrinkToFit="1"/>
    </xf>
    <xf numFmtId="183" fontId="8" fillId="0" borderId="0" xfId="0" applyNumberFormat="1" applyFont="1" applyFill="1" applyBorder="1" applyAlignment="1">
      <alignment horizontal="right" vertical="center" shrinkToFit="1"/>
    </xf>
    <xf numFmtId="189" fontId="3" fillId="0" borderId="0" xfId="0" applyNumberFormat="1" applyFont="1" applyFill="1" applyBorder="1" applyAlignment="1">
      <alignment vertical="center" shrinkToFit="1"/>
    </xf>
    <xf numFmtId="183" fontId="9" fillId="0" borderId="0" xfId="0" applyNumberFormat="1" applyFont="1" applyFill="1" applyBorder="1" applyAlignment="1">
      <alignment vertical="center" shrinkToFit="1"/>
    </xf>
    <xf numFmtId="183" fontId="11" fillId="0" borderId="0" xfId="0" applyNumberFormat="1" applyFont="1" applyFill="1" applyBorder="1" applyAlignment="1">
      <alignment horizontal="right" vertical="center" shrinkToFit="1"/>
    </xf>
    <xf numFmtId="189" fontId="9" fillId="0" borderId="0" xfId="0" applyNumberFormat="1" applyFont="1" applyFill="1" applyBorder="1" applyAlignment="1">
      <alignment vertical="center" shrinkToFit="1"/>
    </xf>
    <xf numFmtId="183" fontId="3" fillId="0" borderId="2" xfId="0" applyNumberFormat="1" applyFont="1" applyFill="1" applyBorder="1" applyAlignment="1">
      <alignment vertical="center" shrinkToFit="1"/>
    </xf>
    <xf numFmtId="183" fontId="8" fillId="0" borderId="2" xfId="0" applyNumberFormat="1" applyFont="1" applyFill="1" applyBorder="1" applyAlignment="1">
      <alignment horizontal="right" vertical="center" shrinkToFit="1"/>
    </xf>
    <xf numFmtId="189" fontId="3" fillId="0" borderId="2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right" vertical="center" shrinkToFit="1"/>
    </xf>
    <xf numFmtId="179" fontId="3" fillId="0" borderId="4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182" fontId="3" fillId="0" borderId="2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center" vertical="distributed" textRotation="255"/>
    </xf>
    <xf numFmtId="0" fontId="3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82" fontId="3" fillId="0" borderId="4" xfId="0" applyNumberFormat="1" applyFont="1" applyFill="1" applyBorder="1" applyAlignment="1">
      <alignment vertical="center" shrinkToFit="1"/>
    </xf>
    <xf numFmtId="182" fontId="3" fillId="0" borderId="11" xfId="0" applyNumberFormat="1" applyFont="1" applyFill="1" applyBorder="1" applyAlignment="1">
      <alignment vertical="center" shrinkToFit="1"/>
    </xf>
    <xf numFmtId="0" fontId="3" fillId="0" borderId="0" xfId="183" applyFont="1" applyFill="1" applyAlignment="1">
      <alignment vertical="center"/>
    </xf>
    <xf numFmtId="0" fontId="3" fillId="0" borderId="1" xfId="183" applyFont="1" applyFill="1" applyBorder="1" applyAlignment="1">
      <alignment vertical="center"/>
    </xf>
    <xf numFmtId="0" fontId="3" fillId="0" borderId="6" xfId="183" applyFont="1" applyFill="1" applyBorder="1" applyAlignment="1">
      <alignment vertical="center"/>
    </xf>
    <xf numFmtId="0" fontId="3" fillId="0" borderId="0" xfId="183" applyFont="1" applyFill="1" applyBorder="1" applyAlignment="1">
      <alignment horizontal="distributed"/>
    </xf>
    <xf numFmtId="0" fontId="3" fillId="0" borderId="0" xfId="183" applyFont="1" applyFill="1" applyAlignment="1">
      <alignment horizontal="distributed" vertical="center"/>
    </xf>
    <xf numFmtId="0" fontId="3" fillId="0" borderId="0" xfId="183" applyFont="1" applyFill="1" applyAlignment="1">
      <alignment vertical="center" wrapText="1"/>
    </xf>
    <xf numFmtId="0" fontId="9" fillId="0" borderId="2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justifyLastLine="1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right" vertical="center"/>
    </xf>
    <xf numFmtId="191" fontId="15" fillId="0" borderId="0" xfId="184" quotePrefix="1" applyNumberFormat="1" applyFont="1" applyFill="1" applyBorder="1" applyAlignment="1">
      <alignment vertical="top"/>
    </xf>
    <xf numFmtId="191" fontId="15" fillId="0" borderId="0" xfId="184" quotePrefix="1" applyNumberFormat="1" applyFont="1" applyFill="1" applyBorder="1" applyAlignment="1">
      <alignment horizontal="right" vertical="top"/>
    </xf>
    <xf numFmtId="179" fontId="12" fillId="0" borderId="0" xfId="0" applyNumberFormat="1" applyFont="1" applyFill="1" applyBorder="1" applyAlignment="1">
      <alignment vertical="center"/>
    </xf>
    <xf numFmtId="191" fontId="19" fillId="0" borderId="6" xfId="184" quotePrefix="1" applyNumberFormat="1" applyFont="1" applyFill="1" applyBorder="1" applyAlignment="1">
      <alignment horizontal="right" vertical="top"/>
    </xf>
    <xf numFmtId="179" fontId="6" fillId="0" borderId="2" xfId="0" applyNumberFormat="1" applyFont="1" applyFill="1" applyBorder="1" applyAlignment="1">
      <alignment horizontal="right" vertical="center"/>
    </xf>
    <xf numFmtId="191" fontId="19" fillId="0" borderId="2" xfId="184" quotePrefix="1" applyNumberFormat="1" applyFont="1" applyFill="1" applyBorder="1" applyAlignment="1">
      <alignment horizontal="right" vertical="top"/>
    </xf>
    <xf numFmtId="179" fontId="6" fillId="0" borderId="0" xfId="0" applyNumberFormat="1" applyFont="1" applyFill="1" applyAlignment="1">
      <alignment horizontal="right" vertical="center"/>
    </xf>
    <xf numFmtId="191" fontId="19" fillId="0" borderId="0" xfId="184" quotePrefix="1" applyNumberFormat="1" applyFont="1" applyFill="1" applyBorder="1" applyAlignment="1">
      <alignment horizontal="right" vertical="top"/>
    </xf>
    <xf numFmtId="0" fontId="9" fillId="0" borderId="13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top"/>
    </xf>
    <xf numFmtId="188" fontId="3" fillId="0" borderId="0" xfId="0" applyNumberFormat="1" applyFont="1" applyFill="1" applyBorder="1" applyAlignment="1">
      <alignment vertical="center"/>
    </xf>
    <xf numFmtId="188" fontId="3" fillId="0" borderId="2" xfId="0" applyNumberFormat="1" applyFont="1" applyFill="1" applyBorder="1" applyAlignment="1">
      <alignment vertical="center"/>
    </xf>
    <xf numFmtId="183" fontId="6" fillId="0" borderId="0" xfId="0" applyNumberFormat="1" applyFont="1" applyFill="1" applyBorder="1" applyAlignment="1">
      <alignment vertical="center" shrinkToFit="1"/>
    </xf>
    <xf numFmtId="0" fontId="3" fillId="0" borderId="24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right" vertical="top"/>
    </xf>
    <xf numFmtId="56" fontId="3" fillId="0" borderId="0" xfId="0" applyNumberFormat="1" applyFont="1" applyFill="1" applyBorder="1" applyAlignment="1">
      <alignment vertical="center" shrinkToFit="1"/>
    </xf>
    <xf numFmtId="177" fontId="9" fillId="0" borderId="2" xfId="0" applyNumberFormat="1" applyFont="1" applyFill="1" applyBorder="1" applyAlignment="1">
      <alignment vertical="center"/>
    </xf>
    <xf numFmtId="0" fontId="3" fillId="0" borderId="22" xfId="183" applyFont="1" applyFill="1" applyBorder="1" applyAlignment="1">
      <alignment horizontal="distributed" vertical="center" justifyLastLine="1"/>
    </xf>
    <xf numFmtId="0" fontId="3" fillId="0" borderId="9" xfId="183" applyFont="1" applyFill="1" applyBorder="1" applyAlignment="1">
      <alignment horizontal="distributed" vertical="center" justifyLastLine="1"/>
    </xf>
    <xf numFmtId="0" fontId="3" fillId="0" borderId="21" xfId="183" applyFont="1" applyFill="1" applyBorder="1" applyAlignment="1">
      <alignment horizontal="distributed" vertical="center" justifyLastLine="1"/>
    </xf>
    <xf numFmtId="0" fontId="3" fillId="0" borderId="9" xfId="183" applyFont="1" applyFill="1" applyBorder="1" applyAlignment="1">
      <alignment horizontal="center" vertical="center"/>
    </xf>
    <xf numFmtId="179" fontId="3" fillId="0" borderId="21" xfId="183" applyNumberFormat="1" applyFont="1" applyFill="1" applyBorder="1" applyAlignment="1">
      <alignment vertical="center"/>
    </xf>
    <xf numFmtId="0" fontId="3" fillId="0" borderId="21" xfId="183" applyFont="1" applyFill="1" applyBorder="1" applyAlignment="1">
      <alignment horizontal="center" vertical="center"/>
    </xf>
    <xf numFmtId="193" fontId="3" fillId="0" borderId="4" xfId="183" applyNumberFormat="1" applyFont="1" applyFill="1" applyBorder="1" applyAlignment="1">
      <alignment vertical="center"/>
    </xf>
    <xf numFmtId="0" fontId="9" fillId="0" borderId="21" xfId="183" applyFont="1" applyFill="1" applyBorder="1" applyAlignment="1">
      <alignment horizontal="center" vertical="center"/>
    </xf>
    <xf numFmtId="193" fontId="9" fillId="0" borderId="4" xfId="183" applyNumberFormat="1" applyFont="1" applyFill="1" applyBorder="1" applyAlignment="1">
      <alignment vertical="center"/>
    </xf>
    <xf numFmtId="0" fontId="3" fillId="0" borderId="13" xfId="183" applyFont="1" applyFill="1" applyBorder="1" applyAlignment="1">
      <alignment horizontal="center" vertical="center"/>
    </xf>
    <xf numFmtId="179" fontId="3" fillId="0" borderId="23" xfId="183" applyNumberFormat="1" applyFont="1" applyFill="1" applyBorder="1" applyAlignment="1">
      <alignment vertical="center"/>
    </xf>
    <xf numFmtId="0" fontId="3" fillId="0" borderId="23" xfId="183" applyFont="1" applyFill="1" applyBorder="1" applyAlignment="1">
      <alignment horizontal="center" vertical="center"/>
    </xf>
    <xf numFmtId="0" fontId="3" fillId="0" borderId="23" xfId="183" applyFont="1" applyFill="1" applyBorder="1" applyAlignment="1">
      <alignment vertical="center"/>
    </xf>
    <xf numFmtId="0" fontId="3" fillId="0" borderId="11" xfId="183" applyFont="1" applyFill="1" applyBorder="1" applyAlignment="1">
      <alignment vertical="center"/>
    </xf>
    <xf numFmtId="0" fontId="3" fillId="0" borderId="0" xfId="183" applyFont="1" applyFill="1" applyAlignment="1"/>
    <xf numFmtId="0" fontId="6" fillId="0" borderId="9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9" fillId="0" borderId="0" xfId="0" quotePrefix="1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79" fontId="3" fillId="0" borderId="4" xfId="177" applyNumberFormat="1" applyFont="1" applyFill="1" applyBorder="1" applyAlignment="1">
      <alignment vertical="center"/>
    </xf>
    <xf numFmtId="179" fontId="3" fillId="0" borderId="0" xfId="177" applyNumberFormat="1" applyFont="1" applyFill="1" applyBorder="1" applyAlignment="1">
      <alignment vertical="center"/>
    </xf>
    <xf numFmtId="179" fontId="3" fillId="0" borderId="4" xfId="182" applyNumberFormat="1" applyFont="1" applyFill="1" applyBorder="1" applyAlignment="1">
      <alignment vertical="center"/>
    </xf>
    <xf numFmtId="179" fontId="3" fillId="0" borderId="0" xfId="182" applyNumberFormat="1" applyFont="1" applyFill="1" applyBorder="1" applyAlignment="1">
      <alignment vertical="center"/>
    </xf>
    <xf numFmtId="179" fontId="3" fillId="0" borderId="11" xfId="177" applyNumberFormat="1" applyFont="1" applyFill="1" applyBorder="1" applyAlignment="1">
      <alignment vertical="center"/>
    </xf>
    <xf numFmtId="179" fontId="3" fillId="0" borderId="2" xfId="177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justifyLastLine="1"/>
    </xf>
    <xf numFmtId="182" fontId="3" fillId="0" borderId="4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182" fontId="3" fillId="0" borderId="11" xfId="0" applyNumberFormat="1" applyFont="1" applyFill="1" applyBorder="1" applyAlignment="1">
      <alignment vertical="center"/>
    </xf>
    <xf numFmtId="181" fontId="3" fillId="0" borderId="2" xfId="0" applyNumberFormat="1" applyFont="1" applyFill="1" applyBorder="1" applyAlignment="1">
      <alignment vertical="center"/>
    </xf>
    <xf numFmtId="184" fontId="3" fillId="0" borderId="0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184" fontId="3" fillId="0" borderId="2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distributed" vertical="center" justifyLastLine="1"/>
    </xf>
    <xf numFmtId="183" fontId="3" fillId="0" borderId="0" xfId="0" applyNumberFormat="1" applyFont="1" applyFill="1" applyBorder="1" applyAlignment="1">
      <alignment horizontal="right" vertical="center"/>
    </xf>
    <xf numFmtId="183" fontId="3" fillId="0" borderId="11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83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183" fontId="3" fillId="0" borderId="4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distributed" vertical="center"/>
    </xf>
    <xf numFmtId="183" fontId="3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/>
    </xf>
    <xf numFmtId="182" fontId="9" fillId="0" borderId="11" xfId="0" applyNumberFormat="1" applyFont="1" applyFill="1" applyBorder="1" applyAlignment="1">
      <alignment vertical="center"/>
    </xf>
    <xf numFmtId="182" fontId="9" fillId="0" borderId="2" xfId="0" applyNumberFormat="1" applyFont="1" applyFill="1" applyBorder="1" applyAlignment="1">
      <alignment vertical="center"/>
    </xf>
    <xf numFmtId="187" fontId="9" fillId="0" borderId="2" xfId="0" applyNumberFormat="1" applyFont="1" applyFill="1" applyBorder="1" applyAlignment="1">
      <alignment vertical="center"/>
    </xf>
    <xf numFmtId="186" fontId="9" fillId="0" borderId="2" xfId="0" applyNumberFormat="1" applyFont="1" applyFill="1" applyBorder="1" applyAlignment="1">
      <alignment vertical="center" shrinkToFit="1"/>
    </xf>
    <xf numFmtId="0" fontId="3" fillId="0" borderId="1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183" fontId="3" fillId="0" borderId="0" xfId="181" applyNumberFormat="1" applyFont="1" applyFill="1" applyBorder="1" applyAlignment="1">
      <alignment vertical="center"/>
    </xf>
    <xf numFmtId="183" fontId="3" fillId="0" borderId="0" xfId="181" applyNumberFormat="1" applyFont="1" applyFill="1" applyBorder="1" applyAlignment="1">
      <alignment horizontal="right" vertical="center"/>
    </xf>
    <xf numFmtId="177" fontId="37" fillId="0" borderId="0" xfId="171" applyNumberFormat="1" applyFont="1" applyFill="1" applyBorder="1" applyAlignment="1">
      <alignment horizontal="right" vertical="center"/>
    </xf>
    <xf numFmtId="183" fontId="3" fillId="0" borderId="0" xfId="180" applyNumberFormat="1" applyFont="1" applyFill="1" applyBorder="1" applyAlignment="1">
      <alignment vertical="center"/>
    </xf>
    <xf numFmtId="183" fontId="3" fillId="0" borderId="0" xfId="180" applyNumberFormat="1" applyFont="1" applyFill="1" applyBorder="1" applyAlignment="1">
      <alignment horizontal="right" vertical="center"/>
    </xf>
    <xf numFmtId="183" fontId="3" fillId="0" borderId="2" xfId="181" applyNumberFormat="1" applyFont="1" applyFill="1" applyBorder="1" applyAlignment="1">
      <alignment vertical="center"/>
    </xf>
    <xf numFmtId="183" fontId="3" fillId="0" borderId="2" xfId="181" applyNumberFormat="1" applyFont="1" applyFill="1" applyBorder="1" applyAlignment="1">
      <alignment horizontal="right" vertical="center"/>
    </xf>
    <xf numFmtId="177" fontId="37" fillId="0" borderId="2" xfId="17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/>
    <xf numFmtId="0" fontId="3" fillId="0" borderId="5" xfId="0" applyFont="1" applyFill="1" applyBorder="1" applyAlignment="1">
      <alignment vertical="top"/>
    </xf>
    <xf numFmtId="0" fontId="3" fillId="0" borderId="5" xfId="0" applyFont="1" applyFill="1" applyBorder="1" applyAlignment="1">
      <alignment vertical="center" shrinkToFit="1"/>
    </xf>
    <xf numFmtId="182" fontId="3" fillId="0" borderId="0" xfId="0" applyNumberFormat="1" applyFont="1" applyFill="1" applyBorder="1" applyAlignment="1">
      <alignment vertical="center" shrinkToFit="1"/>
    </xf>
    <xf numFmtId="182" fontId="3" fillId="0" borderId="2" xfId="0" applyNumberFormat="1" applyFont="1" applyFill="1" applyBorder="1" applyAlignment="1">
      <alignment vertical="center" shrinkToFit="1"/>
    </xf>
    <xf numFmtId="0" fontId="1" fillId="0" borderId="0" xfId="183" applyFont="1" applyFill="1" applyAlignment="1">
      <alignment vertical="center"/>
    </xf>
    <xf numFmtId="0" fontId="3" fillId="0" borderId="0" xfId="183" applyFont="1" applyFill="1" applyBorder="1" applyAlignment="1">
      <alignment horizontal="left" vertical="center"/>
    </xf>
    <xf numFmtId="178" fontId="3" fillId="0" borderId="0" xfId="183" applyNumberFormat="1" applyFont="1" applyFill="1" applyBorder="1" applyAlignment="1">
      <alignment horizontal="center" vertical="center"/>
    </xf>
    <xf numFmtId="194" fontId="3" fillId="0" borderId="4" xfId="183" applyNumberFormat="1" applyFont="1" applyFill="1" applyBorder="1" applyAlignment="1">
      <alignment vertical="center" shrinkToFit="1"/>
    </xf>
    <xf numFmtId="194" fontId="3" fillId="0" borderId="0" xfId="183" applyNumberFormat="1" applyFont="1" applyFill="1" applyBorder="1" applyAlignment="1">
      <alignment vertical="center" shrinkToFit="1"/>
    </xf>
    <xf numFmtId="194" fontId="3" fillId="0" borderId="11" xfId="183" applyNumberFormat="1" applyFont="1" applyFill="1" applyBorder="1" applyAlignment="1">
      <alignment vertical="center" shrinkToFit="1"/>
    </xf>
    <xf numFmtId="194" fontId="3" fillId="0" borderId="2" xfId="183" applyNumberFormat="1" applyFont="1" applyFill="1" applyBorder="1" applyAlignment="1">
      <alignment vertical="center" shrinkToFit="1"/>
    </xf>
    <xf numFmtId="178" fontId="3" fillId="0" borderId="11" xfId="183" applyNumberFormat="1" applyFont="1" applyFill="1" applyBorder="1" applyAlignment="1">
      <alignment vertical="center"/>
    </xf>
    <xf numFmtId="178" fontId="3" fillId="0" borderId="2" xfId="183" applyNumberFormat="1" applyFont="1" applyFill="1" applyBorder="1" applyAlignment="1">
      <alignment vertical="center"/>
    </xf>
    <xf numFmtId="190" fontId="3" fillId="0" borderId="0" xfId="0" applyNumberFormat="1" applyFont="1" applyFill="1" applyBorder="1" applyAlignment="1">
      <alignment vertical="center" shrinkToFit="1"/>
    </xf>
    <xf numFmtId="0" fontId="3" fillId="0" borderId="1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left" vertical="center" justifyLastLine="1"/>
    </xf>
    <xf numFmtId="0" fontId="3" fillId="0" borderId="12" xfId="0" applyFont="1" applyFill="1" applyBorder="1" applyAlignment="1">
      <alignment horizontal="left" vertical="center" justifyLastLine="1"/>
    </xf>
    <xf numFmtId="0" fontId="6" fillId="0" borderId="2" xfId="0" applyFont="1" applyFill="1" applyBorder="1" applyAlignment="1">
      <alignment horizontal="distributed" vertical="center"/>
    </xf>
    <xf numFmtId="183" fontId="3" fillId="0" borderId="0" xfId="0" applyNumberFormat="1" applyFont="1" applyFill="1" applyBorder="1" applyAlignment="1">
      <alignment vertical="top"/>
    </xf>
    <xf numFmtId="179" fontId="3" fillId="0" borderId="0" xfId="0" applyNumberFormat="1" applyFont="1" applyFill="1" applyBorder="1" applyAlignment="1">
      <alignment vertical="top"/>
    </xf>
    <xf numFmtId="0" fontId="3" fillId="0" borderId="9" xfId="0" applyFont="1" applyFill="1" applyBorder="1" applyAlignment="1">
      <alignment horizontal="left" vertical="center"/>
    </xf>
    <xf numFmtId="0" fontId="3" fillId="0" borderId="0" xfId="0" applyNumberFormat="1" applyFont="1" applyFill="1"/>
    <xf numFmtId="179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 vertical="top"/>
    </xf>
    <xf numFmtId="183" fontId="3" fillId="0" borderId="2" xfId="0" applyNumberFormat="1" applyFont="1" applyFill="1" applyBorder="1" applyAlignment="1">
      <alignment vertical="top"/>
    </xf>
    <xf numFmtId="183" fontId="3" fillId="0" borderId="2" xfId="0" applyNumberFormat="1" applyFont="1" applyFill="1" applyBorder="1" applyAlignment="1">
      <alignment horizontal="right" vertical="top"/>
    </xf>
    <xf numFmtId="179" fontId="3" fillId="0" borderId="2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left"/>
    </xf>
    <xf numFmtId="185" fontId="3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horizontal="right" vertical="center"/>
    </xf>
    <xf numFmtId="181" fontId="3" fillId="0" borderId="2" xfId="0" applyNumberFormat="1" applyFont="1" applyFill="1" applyBorder="1" applyAlignment="1">
      <alignment horizontal="right" vertical="top"/>
    </xf>
    <xf numFmtId="0" fontId="3" fillId="0" borderId="6" xfId="0" applyNumberFormat="1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center"/>
    </xf>
    <xf numFmtId="0" fontId="3" fillId="0" borderId="12" xfId="0" applyFont="1" applyFill="1" applyBorder="1" applyAlignment="1"/>
    <xf numFmtId="183" fontId="3" fillId="0" borderId="4" xfId="0" applyNumberFormat="1" applyFont="1" applyFill="1" applyBorder="1" applyAlignment="1">
      <alignment vertical="center" shrinkToFit="1"/>
    </xf>
    <xf numFmtId="183" fontId="3" fillId="0" borderId="11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right"/>
    </xf>
    <xf numFmtId="183" fontId="6" fillId="0" borderId="0" xfId="0" applyNumberFormat="1" applyFont="1" applyFill="1" applyBorder="1" applyAlignment="1">
      <alignment vertical="top" shrinkToFit="1"/>
    </xf>
    <xf numFmtId="0" fontId="6" fillId="0" borderId="0" xfId="0" applyFont="1" applyFill="1" applyBorder="1" applyAlignment="1">
      <alignment horizontal="distributed" vertical="center" wrapText="1" shrinkToFit="1"/>
    </xf>
    <xf numFmtId="0" fontId="6" fillId="0" borderId="9" xfId="0" applyFont="1" applyFill="1" applyBorder="1" applyAlignment="1"/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distributed" wrapText="1" shrinkToFit="1"/>
    </xf>
    <xf numFmtId="0" fontId="3" fillId="0" borderId="1" xfId="0" applyFont="1" applyFill="1" applyBorder="1" applyAlignment="1"/>
    <xf numFmtId="183" fontId="9" fillId="0" borderId="2" xfId="0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distributed" vertical="distributed" shrinkToFit="1"/>
    </xf>
    <xf numFmtId="0" fontId="6" fillId="0" borderId="0" xfId="0" applyFont="1" applyFill="1" applyBorder="1" applyAlignment="1">
      <alignment horizontal="distributed" vertical="distributed" shrinkToFit="1"/>
    </xf>
    <xf numFmtId="0" fontId="3" fillId="0" borderId="0" xfId="0" applyFont="1" applyFill="1" applyBorder="1" applyAlignment="1">
      <alignment horizontal="distributed" vertical="distributed" wrapText="1" shrinkToFit="1"/>
    </xf>
    <xf numFmtId="0" fontId="6" fillId="0" borderId="0" xfId="0" applyFont="1" applyFill="1" applyAlignment="1"/>
    <xf numFmtId="0" fontId="7" fillId="0" borderId="0" xfId="0" applyFont="1" applyFill="1" applyBorder="1" applyAlignment="1">
      <alignment horizontal="distributed" vertical="center" wrapText="1" shrinkToFit="1"/>
    </xf>
    <xf numFmtId="0" fontId="8" fillId="0" borderId="9" xfId="0" applyFont="1" applyFill="1" applyBorder="1" applyAlignment="1"/>
    <xf numFmtId="0" fontId="6" fillId="0" borderId="0" xfId="0" applyFont="1" applyFill="1"/>
    <xf numFmtId="0" fontId="3" fillId="0" borderId="1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 wrapText="1"/>
    </xf>
    <xf numFmtId="182" fontId="3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justifyLastLine="1"/>
    </xf>
    <xf numFmtId="0" fontId="7" fillId="0" borderId="2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vertical="top"/>
    </xf>
    <xf numFmtId="0" fontId="6" fillId="0" borderId="5" xfId="0" applyFont="1" applyFill="1" applyBorder="1" applyAlignment="1">
      <alignment vertical="top" shrinkToFit="1"/>
    </xf>
    <xf numFmtId="0" fontId="6" fillId="0" borderId="25" xfId="0" applyFont="1" applyFill="1" applyBorder="1" applyAlignment="1">
      <alignment horizontal="center" vertical="top" shrinkToFit="1"/>
    </xf>
    <xf numFmtId="0" fontId="7" fillId="0" borderId="25" xfId="0" applyFont="1" applyFill="1" applyBorder="1" applyAlignment="1">
      <alignment horizontal="center" vertical="top" shrinkToFit="1"/>
    </xf>
    <xf numFmtId="0" fontId="3" fillId="0" borderId="25" xfId="0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center" vertical="top" shrinkToFit="1"/>
    </xf>
    <xf numFmtId="0" fontId="7" fillId="0" borderId="5" xfId="0" applyFont="1" applyFill="1" applyBorder="1" applyAlignment="1">
      <alignment horizontal="center" vertical="top" shrinkToFit="1"/>
    </xf>
    <xf numFmtId="0" fontId="6" fillId="0" borderId="5" xfId="0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distributed" shrinkToFit="1"/>
    </xf>
    <xf numFmtId="0" fontId="3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distributed" shrinkToFit="1"/>
    </xf>
    <xf numFmtId="0" fontId="7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wrapText="1" shrinkToFit="1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vertical="center" shrinkToFit="1"/>
    </xf>
    <xf numFmtId="183" fontId="38" fillId="0" borderId="0" xfId="0" applyNumberFormat="1" applyFont="1" applyFill="1" applyBorder="1" applyAlignment="1">
      <alignment vertical="center" shrinkToFit="1"/>
    </xf>
    <xf numFmtId="183" fontId="38" fillId="0" borderId="2" xfId="0" applyNumberFormat="1" applyFont="1" applyFill="1" applyBorder="1" applyAlignment="1">
      <alignment vertical="center" shrinkToFit="1"/>
    </xf>
    <xf numFmtId="183" fontId="11" fillId="0" borderId="2" xfId="0" applyNumberFormat="1" applyFont="1" applyFill="1" applyBorder="1" applyAlignment="1">
      <alignment horizontal="right" vertical="center" shrinkToFit="1"/>
    </xf>
    <xf numFmtId="189" fontId="9" fillId="0" borderId="2" xfId="0" applyNumberFormat="1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distributed" vertical="top"/>
    </xf>
    <xf numFmtId="186" fontId="3" fillId="0" borderId="0" xfId="0" applyNumberFormat="1" applyFont="1" applyFill="1" applyBorder="1" applyAlignment="1">
      <alignment horizontal="right" vertical="center" shrinkToFit="1"/>
    </xf>
    <xf numFmtId="187" fontId="3" fillId="0" borderId="0" xfId="0" applyNumberFormat="1" applyFont="1" applyFill="1" applyBorder="1" applyAlignment="1">
      <alignment vertical="center"/>
    </xf>
    <xf numFmtId="186" fontId="3" fillId="0" borderId="0" xfId="0" applyNumberFormat="1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183" applyFont="1" applyFill="1" applyBorder="1" applyAlignment="1">
      <alignment horizontal="distributed" vertical="center"/>
    </xf>
    <xf numFmtId="0" fontId="3" fillId="0" borderId="0" xfId="183" applyFont="1" applyFill="1" applyBorder="1" applyAlignment="1">
      <alignment horizontal="distributed" vertical="center"/>
    </xf>
    <xf numFmtId="0" fontId="3" fillId="0" borderId="9" xfId="183" applyFont="1" applyFill="1" applyBorder="1" applyAlignment="1">
      <alignment horizontal="distributed" vertical="center"/>
    </xf>
    <xf numFmtId="0" fontId="1" fillId="0" borderId="14" xfId="183" applyFont="1" applyFill="1" applyBorder="1" applyAlignment="1">
      <alignment horizontal="distributed" vertical="center" justifyLastLine="1"/>
    </xf>
    <xf numFmtId="0" fontId="3" fillId="0" borderId="4" xfId="183" applyFont="1" applyFill="1" applyBorder="1" applyAlignment="1">
      <alignment vertical="center"/>
    </xf>
    <xf numFmtId="178" fontId="3" fillId="0" borderId="0" xfId="183" applyNumberFormat="1" applyFont="1" applyFill="1" applyBorder="1" applyAlignment="1">
      <alignment horizontal="left" vertical="center"/>
    </xf>
    <xf numFmtId="178" fontId="3" fillId="0" borderId="4" xfId="183" applyNumberFormat="1" applyFont="1" applyFill="1" applyBorder="1" applyAlignment="1">
      <alignment horizontal="left" vertical="center"/>
    </xf>
    <xf numFmtId="0" fontId="3" fillId="0" borderId="0" xfId="183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wrapText="1" shrinkToFit="1"/>
    </xf>
    <xf numFmtId="0" fontId="8" fillId="0" borderId="0" xfId="0" applyFont="1" applyFill="1" applyBorder="1" applyAlignment="1">
      <alignment horizontal="distributed" vertical="distributed" shrinkToFi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distributed" vertical="distributed" wrapText="1" shrinkToFit="1"/>
    </xf>
    <xf numFmtId="0" fontId="3" fillId="0" borderId="0" xfId="0" applyFont="1" applyFill="1" applyBorder="1" applyAlignment="1">
      <alignment horizontal="distributed" vertical="distributed" shrinkToFit="1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wrapText="1" shrinkToFit="1"/>
    </xf>
    <xf numFmtId="0" fontId="3" fillId="0" borderId="4" xfId="183" applyFont="1" applyFill="1" applyBorder="1" applyAlignment="1">
      <alignment horizontal="distributed" vertical="center" justifyLastLine="1"/>
    </xf>
    <xf numFmtId="0" fontId="3" fillId="0" borderId="5" xfId="183" applyFont="1" applyFill="1" applyBorder="1" applyAlignment="1">
      <alignment horizontal="distributed" vertical="center" justifyLastLine="1"/>
    </xf>
    <xf numFmtId="0" fontId="3" fillId="0" borderId="14" xfId="183" applyFont="1" applyFill="1" applyBorder="1" applyAlignment="1">
      <alignment horizontal="distributed" vertical="center" justifyLastLine="1"/>
    </xf>
    <xf numFmtId="0" fontId="3" fillId="0" borderId="20" xfId="183" applyFont="1" applyFill="1" applyBorder="1" applyAlignment="1">
      <alignment horizontal="distributed" vertical="center" justifyLastLine="1"/>
    </xf>
    <xf numFmtId="183" fontId="3" fillId="0" borderId="15" xfId="0" applyNumberFormat="1" applyFont="1" applyFill="1" applyBorder="1" applyAlignment="1">
      <alignment vertical="center" shrinkToFit="1"/>
    </xf>
    <xf numFmtId="0" fontId="3" fillId="0" borderId="16" xfId="0" applyFont="1" applyFill="1" applyBorder="1" applyAlignment="1">
      <alignment horizontal="distributed" vertical="center"/>
    </xf>
    <xf numFmtId="191" fontId="3" fillId="0" borderId="4" xfId="181" applyNumberFormat="1" applyFont="1" applyFill="1" applyBorder="1" applyAlignment="1">
      <alignment vertical="center"/>
    </xf>
    <xf numFmtId="177" fontId="3" fillId="0" borderId="0" xfId="181" applyNumberFormat="1" applyFont="1" applyFill="1" applyBorder="1" applyAlignment="1">
      <alignment vertical="center" shrinkToFit="1"/>
    </xf>
    <xf numFmtId="176" fontId="3" fillId="0" borderId="0" xfId="181" applyNumberFormat="1" applyFont="1" applyFill="1" applyBorder="1" applyAlignment="1">
      <alignment vertical="center"/>
    </xf>
    <xf numFmtId="191" fontId="3" fillId="0" borderId="4" xfId="180" applyNumberFormat="1" applyFont="1" applyFill="1" applyBorder="1" applyAlignment="1">
      <alignment vertical="center"/>
    </xf>
    <xf numFmtId="191" fontId="3" fillId="0" borderId="11" xfId="181" applyNumberFormat="1" applyFont="1" applyFill="1" applyBorder="1" applyAlignment="1">
      <alignment vertical="center"/>
    </xf>
    <xf numFmtId="176" fontId="3" fillId="0" borderId="0" xfId="181" applyNumberFormat="1" applyFont="1" applyFill="1" applyBorder="1" applyAlignment="1">
      <alignment horizontal="right" vertical="center"/>
    </xf>
    <xf numFmtId="176" fontId="3" fillId="0" borderId="2" xfId="181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82" fontId="3" fillId="0" borderId="4" xfId="0" applyNumberFormat="1" applyFont="1" applyFill="1" applyBorder="1" applyAlignment="1">
      <alignment vertical="top"/>
    </xf>
    <xf numFmtId="182" fontId="3" fillId="0" borderId="11" xfId="0" applyNumberFormat="1" applyFont="1" applyFill="1" applyBorder="1" applyAlignment="1">
      <alignment vertical="top"/>
    </xf>
    <xf numFmtId="183" fontId="3" fillId="0" borderId="11" xfId="0" applyNumberFormat="1" applyFont="1" applyFill="1" applyBorder="1" applyAlignment="1">
      <alignment vertical="top"/>
    </xf>
    <xf numFmtId="0" fontId="5" fillId="0" borderId="6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center" vertical="center"/>
    </xf>
    <xf numFmtId="183" fontId="3" fillId="0" borderId="4" xfId="0" applyNumberFormat="1" applyFont="1" applyFill="1" applyBorder="1" applyAlignment="1">
      <alignment vertical="top" shrinkToFit="1"/>
    </xf>
    <xf numFmtId="0" fontId="0" fillId="0" borderId="1" xfId="0" applyFont="1" applyFill="1" applyBorder="1" applyAlignment="1"/>
    <xf numFmtId="0" fontId="0" fillId="0" borderId="2" xfId="0" applyFont="1" applyFill="1" applyBorder="1"/>
    <xf numFmtId="182" fontId="3" fillId="0" borderId="12" xfId="0" applyNumberFormat="1" applyFont="1" applyFill="1" applyBorder="1" applyAlignment="1">
      <alignment vertical="center"/>
    </xf>
    <xf numFmtId="182" fontId="3" fillId="0" borderId="15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183" fontId="3" fillId="0" borderId="15" xfId="0" applyNumberFormat="1" applyFont="1" applyFill="1" applyBorder="1" applyAlignment="1">
      <alignment vertical="center"/>
    </xf>
    <xf numFmtId="183" fontId="3" fillId="0" borderId="4" xfId="0" applyNumberFormat="1" applyFont="1" applyFill="1" applyBorder="1" applyAlignment="1">
      <alignment shrinkToFit="1"/>
    </xf>
    <xf numFmtId="183" fontId="3" fillId="0" borderId="0" xfId="0" applyNumberFormat="1" applyFont="1" applyFill="1" applyBorder="1" applyAlignment="1">
      <alignment shrinkToFit="1"/>
    </xf>
    <xf numFmtId="183" fontId="3" fillId="0" borderId="15" xfId="0" applyNumberFormat="1" applyFont="1" applyFill="1" applyBorder="1" applyAlignment="1">
      <alignment shrinkToFit="1"/>
    </xf>
    <xf numFmtId="37" fontId="39" fillId="0" borderId="0" xfId="0" applyNumberFormat="1" applyFont="1" applyFill="1" applyAlignment="1">
      <alignment horizontal="right" vertical="top"/>
    </xf>
    <xf numFmtId="37" fontId="39" fillId="0" borderId="0" xfId="0" quotePrefix="1" applyNumberFormat="1" applyFont="1" applyFill="1" applyAlignment="1">
      <alignment horizontal="right" vertical="top"/>
    </xf>
    <xf numFmtId="37" fontId="39" fillId="0" borderId="0" xfId="0" applyNumberFormat="1" applyFont="1" applyFill="1" applyBorder="1" applyAlignment="1">
      <alignment horizontal="right" vertical="top"/>
    </xf>
    <xf numFmtId="37" fontId="39" fillId="0" borderId="0" xfId="0" quotePrefix="1" applyNumberFormat="1" applyFont="1" applyFill="1" applyBorder="1" applyAlignment="1">
      <alignment horizontal="right" vertical="top"/>
    </xf>
    <xf numFmtId="37" fontId="39" fillId="0" borderId="11" xfId="0" applyNumberFormat="1" applyFont="1" applyFill="1" applyBorder="1" applyAlignment="1">
      <alignment horizontal="right" vertical="top"/>
    </xf>
    <xf numFmtId="37" fontId="39" fillId="0" borderId="2" xfId="0" applyNumberFormat="1" applyFont="1" applyFill="1" applyBorder="1" applyAlignment="1">
      <alignment horizontal="right" vertical="top"/>
    </xf>
    <xf numFmtId="183" fontId="3" fillId="0" borderId="4" xfId="183" applyNumberFormat="1" applyFont="1" applyFill="1" applyBorder="1" applyAlignment="1">
      <alignment shrinkToFit="1"/>
    </xf>
    <xf numFmtId="183" fontId="3" fillId="0" borderId="0" xfId="183" applyNumberFormat="1" applyFont="1" applyFill="1" applyBorder="1" applyAlignment="1">
      <alignment shrinkToFit="1"/>
    </xf>
    <xf numFmtId="183" fontId="3" fillId="0" borderId="4" xfId="183" applyNumberFormat="1" applyFont="1" applyFill="1" applyBorder="1" applyAlignment="1">
      <alignment vertical="center" shrinkToFit="1"/>
    </xf>
    <xf numFmtId="183" fontId="3" fillId="0" borderId="0" xfId="183" applyNumberFormat="1" applyFont="1" applyFill="1" applyBorder="1" applyAlignment="1">
      <alignment vertical="center" shrinkToFit="1"/>
    </xf>
    <xf numFmtId="183" fontId="3" fillId="0" borderId="0" xfId="183" applyNumberFormat="1" applyFont="1" applyFill="1" applyBorder="1" applyAlignment="1">
      <alignment horizontal="right" vertical="center" shrinkToFit="1"/>
    </xf>
    <xf numFmtId="192" fontId="3" fillId="0" borderId="0" xfId="183" applyNumberFormat="1" applyFont="1" applyFill="1" applyBorder="1" applyAlignment="1">
      <alignment vertical="center" shrinkToFit="1"/>
    </xf>
    <xf numFmtId="183" fontId="3" fillId="0" borderId="11" xfId="183" applyNumberFormat="1" applyFont="1" applyFill="1" applyBorder="1" applyAlignment="1">
      <alignment vertical="top" shrinkToFit="1"/>
    </xf>
    <xf numFmtId="183" fontId="3" fillId="0" borderId="2" xfId="183" applyNumberFormat="1" applyFont="1" applyFill="1" applyBorder="1" applyAlignment="1">
      <alignment vertical="top" shrinkToFit="1"/>
    </xf>
    <xf numFmtId="0" fontId="3" fillId="0" borderId="2" xfId="183" applyFont="1" applyFill="1" applyBorder="1" applyAlignment="1">
      <alignment horizontal="distributed" vertical="top"/>
    </xf>
    <xf numFmtId="0" fontId="5" fillId="0" borderId="9" xfId="0" applyFont="1" applyFill="1" applyBorder="1" applyAlignment="1">
      <alignment horizontal="center" vertical="center"/>
    </xf>
    <xf numFmtId="191" fontId="40" fillId="0" borderId="0" xfId="184" quotePrefix="1" applyNumberFormat="1" applyFont="1" applyFill="1" applyBorder="1" applyAlignment="1">
      <alignment vertical="top"/>
    </xf>
    <xf numFmtId="179" fontId="12" fillId="0" borderId="6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 applyAlignment="1">
      <alignment horizontal="right" vertical="center"/>
    </xf>
    <xf numFmtId="191" fontId="40" fillId="0" borderId="0" xfId="184" quotePrefix="1" applyNumberFormat="1" applyFont="1" applyFill="1" applyBorder="1" applyAlignment="1">
      <alignment horizontal="right" vertical="top"/>
    </xf>
    <xf numFmtId="179" fontId="12" fillId="0" borderId="2" xfId="0" applyNumberFormat="1" applyFont="1" applyFill="1" applyBorder="1" applyAlignment="1">
      <alignment horizontal="right" vertical="center"/>
    </xf>
    <xf numFmtId="0" fontId="3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quotePrefix="1" applyFont="1" applyFill="1" applyAlignment="1">
      <alignment vertical="center"/>
    </xf>
    <xf numFmtId="0" fontId="3" fillId="0" borderId="0" xfId="0" quotePrefix="1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49" fontId="3" fillId="0" borderId="0" xfId="0" quotePrefix="1" applyNumberFormat="1" applyFont="1" applyFill="1" applyAlignment="1">
      <alignment horizontal="right" vertical="center"/>
    </xf>
    <xf numFmtId="0" fontId="3" fillId="0" borderId="0" xfId="183" applyFont="1" applyFill="1" applyAlignment="1">
      <alignment horizontal="distributed" vertical="center" justifyLastLine="1"/>
    </xf>
    <xf numFmtId="49" fontId="3" fillId="0" borderId="0" xfId="183" applyNumberFormat="1" applyFont="1" applyFill="1" applyAlignment="1">
      <alignment horizontal="center" vertical="center"/>
    </xf>
    <xf numFmtId="0" fontId="1" fillId="0" borderId="0" xfId="183" applyFont="1" applyFill="1" applyBorder="1" applyAlignment="1">
      <alignment horizontal="left" vertical="center" shrinkToFit="1"/>
    </xf>
    <xf numFmtId="49" fontId="3" fillId="0" borderId="0" xfId="0" quotePrefix="1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top"/>
    </xf>
    <xf numFmtId="0" fontId="0" fillId="0" borderId="1" xfId="0" applyFont="1" applyFill="1" applyBorder="1" applyAlignment="1">
      <alignment horizontal="center" shrinkToFit="1"/>
    </xf>
    <xf numFmtId="0" fontId="0" fillId="0" borderId="9" xfId="0" applyFont="1" applyFill="1" applyBorder="1" applyAlignment="1"/>
    <xf numFmtId="0" fontId="0" fillId="0" borderId="2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shrinkToFit="1"/>
    </xf>
    <xf numFmtId="0" fontId="3" fillId="0" borderId="0" xfId="0" applyFont="1" applyFill="1" applyBorder="1" applyAlignment="1">
      <alignment horizontal="left"/>
    </xf>
    <xf numFmtId="0" fontId="3" fillId="0" borderId="0" xfId="183" quotePrefix="1" applyFont="1" applyFill="1" applyAlignment="1">
      <alignment horizontal="center" vertical="center"/>
    </xf>
    <xf numFmtId="0" fontId="1" fillId="0" borderId="0" xfId="183" applyFont="1" applyFill="1" applyAlignment="1">
      <alignment horizontal="distributed" vertical="center"/>
    </xf>
    <xf numFmtId="0" fontId="3" fillId="0" borderId="0" xfId="183" applyFont="1" applyFill="1" applyAlignment="1">
      <alignment vertical="top"/>
    </xf>
    <xf numFmtId="0" fontId="3" fillId="0" borderId="2" xfId="183" applyFont="1" applyFill="1" applyBorder="1" applyAlignment="1">
      <alignment vertical="top"/>
    </xf>
    <xf numFmtId="184" fontId="9" fillId="0" borderId="0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84" fontId="9" fillId="0" borderId="2" xfId="0" applyNumberFormat="1" applyFont="1" applyFill="1" applyBorder="1" applyAlignment="1">
      <alignment vertical="center"/>
    </xf>
    <xf numFmtId="179" fontId="12" fillId="0" borderId="0" xfId="0" applyNumberFormat="1" applyFont="1" applyFill="1" applyAlignment="1">
      <alignment horizontal="right" vertical="center"/>
    </xf>
    <xf numFmtId="191" fontId="41" fillId="0" borderId="0" xfId="184" quotePrefix="1" applyNumberFormat="1" applyFont="1" applyFill="1" applyBorder="1" applyAlignment="1">
      <alignment horizontal="right" vertical="top"/>
    </xf>
    <xf numFmtId="191" fontId="41" fillId="0" borderId="2" xfId="184" quotePrefix="1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vertical="center"/>
    </xf>
    <xf numFmtId="180" fontId="9" fillId="0" borderId="2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0" xfId="0" quotePrefix="1" applyFont="1" applyFill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183" quotePrefix="1" applyFont="1" applyFill="1" applyAlignment="1">
      <alignment horizontal="distributed" vertical="center"/>
    </xf>
    <xf numFmtId="0" fontId="3" fillId="0" borderId="0" xfId="183" applyFont="1" applyFill="1" applyAlignment="1">
      <alignment horizontal="distributed" vertical="center"/>
    </xf>
    <xf numFmtId="0" fontId="3" fillId="0" borderId="2" xfId="183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21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center" vertical="center" justifyLastLine="1"/>
    </xf>
    <xf numFmtId="0" fontId="3" fillId="0" borderId="25" xfId="0" applyFont="1" applyFill="1" applyBorder="1" applyAlignment="1">
      <alignment horizontal="center" vertical="center" justifyLastLine="1"/>
    </xf>
    <xf numFmtId="0" fontId="3" fillId="0" borderId="2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20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center" vertical="distributed" textRotation="255" justifyLastLine="1"/>
    </xf>
    <xf numFmtId="0" fontId="3" fillId="0" borderId="21" xfId="0" applyFont="1" applyFill="1" applyBorder="1" applyAlignment="1">
      <alignment horizontal="center" vertical="distributed" textRotation="255" justifyLastLine="1"/>
    </xf>
    <xf numFmtId="0" fontId="3" fillId="0" borderId="25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3" fillId="0" borderId="4" xfId="0" applyFont="1" applyFill="1" applyBorder="1" applyAlignment="1">
      <alignment horizontal="center" vertical="distributed" textRotation="255" justifyLastLine="1"/>
    </xf>
    <xf numFmtId="0" fontId="3" fillId="0" borderId="5" xfId="0" applyFont="1" applyFill="1" applyBorder="1" applyAlignment="1">
      <alignment horizontal="center" vertical="distributed" textRotation="255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0" fillId="0" borderId="0" xfId="0" applyFont="1" applyFill="1" applyBorder="1"/>
    <xf numFmtId="0" fontId="0" fillId="0" borderId="3" xfId="0" applyFont="1" applyFill="1" applyBorder="1" applyAlignment="1">
      <alignment horizontal="distributed" justifyLastLine="1"/>
    </xf>
    <xf numFmtId="0" fontId="0" fillId="0" borderId="27" xfId="0" applyFont="1" applyFill="1" applyBorder="1" applyAlignment="1">
      <alignment horizontal="distributed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/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distributed" textRotation="255" justifyLastLine="1"/>
    </xf>
    <xf numFmtId="0" fontId="3" fillId="0" borderId="4" xfId="0" applyFont="1" applyFill="1" applyBorder="1" applyAlignment="1">
      <alignment vertical="distributed" textRotation="255" justifyLastLine="1"/>
    </xf>
    <xf numFmtId="0" fontId="3" fillId="0" borderId="5" xfId="0" applyFont="1" applyFill="1" applyBorder="1" applyAlignment="1">
      <alignment vertical="distributed" textRotation="255" justifyLastLine="1"/>
    </xf>
    <xf numFmtId="0" fontId="3" fillId="0" borderId="8" xfId="0" applyFont="1" applyFill="1" applyBorder="1" applyAlignment="1">
      <alignment horizontal="center" vertical="center" textRotation="255" shrinkToFit="1"/>
    </xf>
    <xf numFmtId="0" fontId="3" fillId="0" borderId="4" xfId="0" applyFont="1" applyFill="1" applyBorder="1" applyAlignment="1">
      <alignment horizontal="center" vertical="center" textRotation="255" shrinkToFit="1"/>
    </xf>
    <xf numFmtId="0" fontId="3" fillId="0" borderId="5" xfId="0" applyFont="1" applyFill="1" applyBorder="1" applyAlignment="1">
      <alignment horizontal="center" vertical="center" textRotation="255" shrinkToFit="1"/>
    </xf>
    <xf numFmtId="0" fontId="3" fillId="0" borderId="15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center" vertical="distributed" textRotation="255"/>
    </xf>
    <xf numFmtId="0" fontId="3" fillId="0" borderId="21" xfId="0" applyFont="1" applyFill="1" applyBorder="1" applyAlignment="1">
      <alignment horizontal="center" vertical="distributed" textRotation="255"/>
    </xf>
    <xf numFmtId="0" fontId="3" fillId="0" borderId="25" xfId="0" applyFont="1" applyFill="1" applyBorder="1" applyAlignment="1">
      <alignment horizontal="center" vertical="distributed" textRotation="255"/>
    </xf>
    <xf numFmtId="0" fontId="3" fillId="0" borderId="0" xfId="183" applyFont="1" applyFill="1" applyBorder="1" applyAlignment="1">
      <alignment horizontal="distributed" vertical="center"/>
    </xf>
    <xf numFmtId="0" fontId="3" fillId="0" borderId="4" xfId="183" applyFont="1" applyFill="1" applyBorder="1" applyAlignment="1">
      <alignment horizontal="distributed" vertical="center"/>
    </xf>
    <xf numFmtId="0" fontId="3" fillId="0" borderId="9" xfId="183" applyFont="1" applyFill="1" applyBorder="1" applyAlignment="1">
      <alignment horizontal="distributed" vertical="center"/>
    </xf>
    <xf numFmtId="194" fontId="3" fillId="0" borderId="0" xfId="183" applyNumberFormat="1" applyFont="1" applyFill="1" applyBorder="1" applyAlignment="1">
      <alignment horizontal="right" vertical="center" shrinkToFit="1"/>
    </xf>
    <xf numFmtId="194" fontId="1" fillId="0" borderId="0" xfId="183" applyNumberFormat="1" applyFont="1" applyFill="1" applyBorder="1" applyAlignment="1">
      <alignment vertical="center" shrinkToFit="1"/>
    </xf>
    <xf numFmtId="194" fontId="3" fillId="0" borderId="4" xfId="183" applyNumberFormat="1" applyFont="1" applyFill="1" applyBorder="1" applyAlignment="1">
      <alignment horizontal="right" vertical="center" shrinkToFit="1"/>
    </xf>
    <xf numFmtId="0" fontId="1" fillId="0" borderId="9" xfId="183" applyFont="1" applyFill="1" applyBorder="1" applyAlignment="1">
      <alignment horizontal="distributed" vertical="center"/>
    </xf>
    <xf numFmtId="178" fontId="3" fillId="0" borderId="0" xfId="183" applyNumberFormat="1" applyFont="1" applyFill="1" applyBorder="1" applyAlignment="1">
      <alignment horizontal="right" vertical="center"/>
    </xf>
    <xf numFmtId="178" fontId="3" fillId="0" borderId="9" xfId="183" applyNumberFormat="1" applyFont="1" applyFill="1" applyBorder="1" applyAlignment="1">
      <alignment horizontal="right" vertical="center"/>
    </xf>
    <xf numFmtId="0" fontId="1" fillId="0" borderId="4" xfId="183" applyFont="1" applyFill="1" applyBorder="1" applyAlignment="1">
      <alignment horizontal="distributed" vertical="center"/>
    </xf>
    <xf numFmtId="178" fontId="3" fillId="0" borderId="0" xfId="183" applyNumberFormat="1" applyFont="1" applyFill="1" applyBorder="1" applyAlignment="1">
      <alignment horizontal="left" vertical="center"/>
    </xf>
    <xf numFmtId="0" fontId="3" fillId="0" borderId="4" xfId="183" applyFont="1" applyFill="1" applyBorder="1" applyAlignment="1">
      <alignment vertical="center"/>
    </xf>
    <xf numFmtId="0" fontId="1" fillId="0" borderId="4" xfId="183" applyFont="1" applyFill="1" applyBorder="1" applyAlignment="1">
      <alignment vertical="center"/>
    </xf>
    <xf numFmtId="0" fontId="3" fillId="0" borderId="0" xfId="183" applyFont="1" applyFill="1" applyBorder="1" applyAlignment="1">
      <alignment vertical="center"/>
    </xf>
    <xf numFmtId="178" fontId="3" fillId="0" borderId="4" xfId="183" applyNumberFormat="1" applyFont="1" applyFill="1" applyBorder="1" applyAlignment="1">
      <alignment horizontal="left" vertical="center"/>
    </xf>
    <xf numFmtId="194" fontId="1" fillId="0" borderId="4" xfId="183" applyNumberFormat="1" applyFont="1" applyFill="1" applyBorder="1" applyAlignment="1">
      <alignment vertical="center" shrinkToFit="1"/>
    </xf>
    <xf numFmtId="178" fontId="3" fillId="0" borderId="12" xfId="183" applyNumberFormat="1" applyFont="1" applyFill="1" applyBorder="1" applyAlignment="1">
      <alignment horizontal="left" vertical="center"/>
    </xf>
    <xf numFmtId="178" fontId="3" fillId="0" borderId="15" xfId="183" applyNumberFormat="1" applyFont="1" applyFill="1" applyBorder="1" applyAlignment="1">
      <alignment horizontal="left" vertical="center"/>
    </xf>
    <xf numFmtId="0" fontId="1" fillId="0" borderId="10" xfId="183" applyFont="1" applyFill="1" applyBorder="1" applyAlignment="1">
      <alignment horizontal="distributed" vertical="center" justifyLastLine="1"/>
    </xf>
    <xf numFmtId="0" fontId="1" fillId="0" borderId="20" xfId="183" applyFont="1" applyFill="1" applyBorder="1" applyAlignment="1">
      <alignment horizontal="distributed" vertical="center" justifyLastLine="1"/>
    </xf>
    <xf numFmtId="0" fontId="1" fillId="0" borderId="14" xfId="183" applyFont="1" applyFill="1" applyBorder="1" applyAlignment="1">
      <alignment horizontal="distributed" vertical="center" justifyLastLine="1"/>
    </xf>
    <xf numFmtId="0" fontId="1" fillId="0" borderId="20" xfId="0" applyFont="1" applyFill="1" applyBorder="1"/>
    <xf numFmtId="0" fontId="3" fillId="0" borderId="9" xfId="183" applyFont="1" applyFill="1" applyBorder="1" applyAlignment="1">
      <alignment vertical="center"/>
    </xf>
    <xf numFmtId="0" fontId="5" fillId="0" borderId="0" xfId="183" applyFont="1" applyFill="1" applyBorder="1" applyAlignment="1">
      <alignment horizontal="left" vertical="center"/>
    </xf>
    <xf numFmtId="0" fontId="5" fillId="0" borderId="9" xfId="183" applyFont="1" applyFill="1" applyBorder="1" applyAlignment="1">
      <alignment horizontal="left" vertical="center"/>
    </xf>
    <xf numFmtId="178" fontId="3" fillId="0" borderId="9" xfId="183" applyNumberFormat="1" applyFont="1" applyFill="1" applyBorder="1" applyAlignment="1">
      <alignment horizontal="left" vertical="center"/>
    </xf>
    <xf numFmtId="0" fontId="1" fillId="0" borderId="9" xfId="0" applyFont="1" applyFill="1" applyBorder="1"/>
    <xf numFmtId="0" fontId="1" fillId="0" borderId="4" xfId="0" applyFont="1" applyFill="1" applyBorder="1"/>
    <xf numFmtId="178" fontId="3" fillId="0" borderId="4" xfId="183" applyNumberFormat="1" applyFont="1" applyFill="1" applyBorder="1" applyAlignment="1">
      <alignment horizontal="right" vertical="center"/>
    </xf>
    <xf numFmtId="0" fontId="3" fillId="0" borderId="12" xfId="183" applyFont="1" applyFill="1" applyBorder="1" applyAlignment="1">
      <alignment vertical="center"/>
    </xf>
    <xf numFmtId="0" fontId="3" fillId="0" borderId="16" xfId="183" applyFont="1" applyFill="1" applyBorder="1" applyAlignment="1">
      <alignment vertical="center"/>
    </xf>
    <xf numFmtId="0" fontId="3" fillId="0" borderId="11" xfId="183" applyFont="1" applyFill="1" applyBorder="1" applyAlignment="1">
      <alignment horizontal="distributed" vertical="center"/>
    </xf>
    <xf numFmtId="0" fontId="3" fillId="0" borderId="13" xfId="183" applyFont="1" applyFill="1" applyBorder="1" applyAlignment="1">
      <alignment horizontal="distributed" vertical="center"/>
    </xf>
    <xf numFmtId="0" fontId="3" fillId="0" borderId="2" xfId="183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quotePrefix="1" applyFont="1" applyFill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distributed" vertical="top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 shrinkToFit="1"/>
    </xf>
    <xf numFmtId="0" fontId="3" fillId="0" borderId="21" xfId="0" applyFont="1" applyFill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0" fillId="0" borderId="21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2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distributed" shrinkToFit="1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horizontal="distributed" vertical="distributed" shrinkToFit="1"/>
    </xf>
    <xf numFmtId="0" fontId="8" fillId="0" borderId="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 wrapText="1" shrinkToFit="1"/>
    </xf>
    <xf numFmtId="0" fontId="8" fillId="0" borderId="0" xfId="0" applyFont="1" applyFill="1" applyBorder="1" applyAlignment="1">
      <alignment horizontal="distributed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distributed" vertical="distributed" wrapText="1" shrinkToFit="1"/>
    </xf>
    <xf numFmtId="0" fontId="3" fillId="0" borderId="0" xfId="0" applyFont="1" applyFill="1" applyBorder="1" applyAlignment="1">
      <alignment horizontal="distributed" vertical="top" shrinkToFit="1"/>
    </xf>
    <xf numFmtId="0" fontId="0" fillId="0" borderId="0" xfId="0" applyFont="1" applyFill="1" applyBorder="1" applyAlignment="1">
      <alignment vertical="top"/>
    </xf>
    <xf numFmtId="0" fontId="3" fillId="0" borderId="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distributed" vertical="center" justifyLastLine="1"/>
    </xf>
    <xf numFmtId="0" fontId="0" fillId="0" borderId="25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wrapText="1" justifyLastLine="1"/>
    </xf>
    <xf numFmtId="0" fontId="0" fillId="0" borderId="21" xfId="0" applyFont="1" applyFill="1" applyBorder="1"/>
    <xf numFmtId="0" fontId="0" fillId="0" borderId="25" xfId="0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14" xfId="183" applyFont="1" applyFill="1" applyBorder="1" applyAlignment="1">
      <alignment horizontal="distributed" vertical="center" justifyLastLine="1"/>
    </xf>
    <xf numFmtId="0" fontId="3" fillId="0" borderId="10" xfId="183" applyFont="1" applyFill="1" applyBorder="1" applyAlignment="1">
      <alignment horizontal="distributed" vertical="center" justifyLastLine="1"/>
    </xf>
    <xf numFmtId="0" fontId="3" fillId="0" borderId="20" xfId="183" applyFont="1" applyFill="1" applyBorder="1" applyAlignment="1">
      <alignment horizontal="distributed" vertical="center" justifyLastLine="1"/>
    </xf>
    <xf numFmtId="0" fontId="3" fillId="0" borderId="4" xfId="183" applyFont="1" applyFill="1" applyBorder="1" applyAlignment="1">
      <alignment horizontal="distributed" vertical="center" justifyLastLine="1"/>
    </xf>
    <xf numFmtId="0" fontId="3" fillId="0" borderId="5" xfId="183" applyFont="1" applyFill="1" applyBorder="1" applyAlignment="1">
      <alignment horizontal="distributed" vertical="center" justifyLastLine="1"/>
    </xf>
    <xf numFmtId="0" fontId="3" fillId="0" borderId="1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 vertical="center"/>
    </xf>
    <xf numFmtId="0" fontId="3" fillId="0" borderId="6" xfId="183" applyFont="1" applyFill="1" applyBorder="1" applyAlignment="1">
      <alignment horizontal="center" vertical="center"/>
    </xf>
    <xf numFmtId="0" fontId="3" fillId="0" borderId="8" xfId="183" applyFont="1" applyFill="1" applyBorder="1" applyAlignment="1">
      <alignment horizontal="distributed" vertical="center" justifyLastLine="1"/>
    </xf>
    <xf numFmtId="0" fontId="1" fillId="0" borderId="0" xfId="183" applyFont="1" applyFill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vertical="center" textRotation="255"/>
    </xf>
    <xf numFmtId="0" fontId="0" fillId="0" borderId="15" xfId="0" applyFill="1" applyBorder="1" applyAlignment="1">
      <alignment vertical="center" textRotation="255"/>
    </xf>
    <xf numFmtId="0" fontId="0" fillId="0" borderId="4" xfId="0" applyFill="1" applyBorder="1" applyAlignment="1">
      <alignment vertical="center" textRotation="255"/>
    </xf>
    <xf numFmtId="0" fontId="0" fillId="0" borderId="0" xfId="0" applyFill="1" applyBorder="1" applyAlignment="1">
      <alignment vertical="center" textRotation="255"/>
    </xf>
    <xf numFmtId="0" fontId="0" fillId="0" borderId="5" xfId="0" applyFill="1" applyBorder="1" applyAlignment="1">
      <alignment vertical="center" textRotation="255"/>
    </xf>
    <xf numFmtId="0" fontId="0" fillId="0" borderId="6" xfId="0" applyFill="1" applyBorder="1" applyAlignment="1">
      <alignment vertical="center" textRotation="255"/>
    </xf>
    <xf numFmtId="0" fontId="9" fillId="0" borderId="0" xfId="0" quotePrefix="1" applyFont="1" applyFill="1" applyAlignment="1">
      <alignment horizontal="distributed" vertical="center" justifyLastLine="1"/>
    </xf>
    <xf numFmtId="0" fontId="9" fillId="0" borderId="0" xfId="0" applyFont="1" applyFill="1" applyAlignment="1">
      <alignment horizontal="distributed" vertical="center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vertical="center" textRotation="255"/>
    </xf>
    <xf numFmtId="0" fontId="0" fillId="0" borderId="4" xfId="0" applyFont="1" applyFill="1" applyBorder="1" applyAlignment="1">
      <alignment vertical="center" textRotation="255"/>
    </xf>
    <xf numFmtId="0" fontId="0" fillId="0" borderId="0" xfId="0" applyFont="1" applyFill="1" applyBorder="1" applyAlignment="1">
      <alignment vertical="center" textRotation="255"/>
    </xf>
    <xf numFmtId="0" fontId="0" fillId="0" borderId="5" xfId="0" applyFont="1" applyFill="1" applyBorder="1" applyAlignment="1">
      <alignment vertical="center" textRotation="255"/>
    </xf>
    <xf numFmtId="0" fontId="0" fillId="0" borderId="6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 justifyLastLine="1"/>
    </xf>
  </cellXfs>
  <cellStyles count="189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2" xfId="6" builtinId="34" customBuiltin="1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" xfId="11" builtinId="38" customBuiltin="1"/>
    <cellStyle name="20% - アクセント 3 2" xfId="12"/>
    <cellStyle name="20% - アクセント 3 3" xfId="13"/>
    <cellStyle name="20% - アクセント 3 4" xfId="14"/>
    <cellStyle name="20% - アクセント 3 5" xfId="15"/>
    <cellStyle name="20% - アクセント 4" xfId="16" builtinId="42" customBuiltin="1"/>
    <cellStyle name="20% - アクセント 4 2" xfId="17"/>
    <cellStyle name="20% - アクセント 4 3" xfId="18"/>
    <cellStyle name="20% - アクセント 4 4" xfId="19"/>
    <cellStyle name="20% - アクセント 4 5" xfId="20"/>
    <cellStyle name="20% - アクセント 5" xfId="21" builtinId="46" customBuiltin="1"/>
    <cellStyle name="20% - アクセント 5 2" xfId="22"/>
    <cellStyle name="20% - アクセント 5 3" xfId="23"/>
    <cellStyle name="20% - アクセント 5 4" xfId="24"/>
    <cellStyle name="20% - アクセント 6" xfId="25" builtinId="50" customBuiltin="1"/>
    <cellStyle name="20% - アクセント 6 2" xfId="26"/>
    <cellStyle name="20% - アクセント 6 3" xfId="27"/>
    <cellStyle name="20% - アクセント 6 4" xfId="28"/>
    <cellStyle name="40% - アクセント 1" xfId="29" builtinId="31" customBuiltin="1"/>
    <cellStyle name="40% - アクセント 1 2" xfId="30"/>
    <cellStyle name="40% - アクセント 1 3" xfId="31"/>
    <cellStyle name="40% - アクセント 1 4" xfId="32"/>
    <cellStyle name="40% - アクセント 2" xfId="33" builtinId="35" customBuiltin="1"/>
    <cellStyle name="40% - アクセント 2 2" xfId="34"/>
    <cellStyle name="40% - アクセント 2 3" xfId="35"/>
    <cellStyle name="40% - アクセント 2 4" xfId="36"/>
    <cellStyle name="40% - アクセント 3" xfId="37" builtinId="39" customBuiltin="1"/>
    <cellStyle name="40% - アクセント 3 2" xfId="38"/>
    <cellStyle name="40% - アクセント 3 3" xfId="39"/>
    <cellStyle name="40% - アクセント 3 4" xfId="40"/>
    <cellStyle name="40% - アクセント 3 5" xfId="41"/>
    <cellStyle name="40% - アクセント 4" xfId="42" builtinId="43" customBuiltin="1"/>
    <cellStyle name="40% - アクセント 4 2" xfId="43"/>
    <cellStyle name="40% - アクセント 4 3" xfId="44"/>
    <cellStyle name="40% - アクセント 4 4" xfId="45"/>
    <cellStyle name="40% - アクセント 5" xfId="46" builtinId="47" customBuiltin="1"/>
    <cellStyle name="40% - アクセント 5 2" xfId="47"/>
    <cellStyle name="40% - アクセント 5 3" xfId="48"/>
    <cellStyle name="40% - アクセント 5 4" xfId="49"/>
    <cellStyle name="40% - アクセント 6" xfId="50" builtinId="51" customBuiltin="1"/>
    <cellStyle name="40% - アクセント 6 2" xfId="51"/>
    <cellStyle name="40% - アクセント 6 3" xfId="52"/>
    <cellStyle name="40% - アクセント 6 4" xfId="53"/>
    <cellStyle name="60% - アクセント 1" xfId="54" builtinId="32" customBuiltin="1"/>
    <cellStyle name="60% - アクセント 1 2" xfId="55"/>
    <cellStyle name="60% - アクセント 1 3" xfId="56"/>
    <cellStyle name="60% - アクセント 1 4" xfId="57"/>
    <cellStyle name="60% - アクセント 2" xfId="58" builtinId="36" customBuiltin="1"/>
    <cellStyle name="60% - アクセント 2 2" xfId="59"/>
    <cellStyle name="60% - アクセント 2 3" xfId="60"/>
    <cellStyle name="60% - アクセント 2 4" xfId="61"/>
    <cellStyle name="60% - アクセント 3" xfId="62" builtinId="40" customBuiltin="1"/>
    <cellStyle name="60% - アクセント 3 2" xfId="63"/>
    <cellStyle name="60% - アクセント 3 3" xfId="64"/>
    <cellStyle name="60% - アクセント 3 4" xfId="65"/>
    <cellStyle name="60% - アクセント 3 5" xfId="66"/>
    <cellStyle name="60% - アクセント 4" xfId="67" builtinId="44" customBuiltin="1"/>
    <cellStyle name="60% - アクセント 4 2" xfId="68"/>
    <cellStyle name="60% - アクセント 4 3" xfId="69"/>
    <cellStyle name="60% - アクセント 4 4" xfId="70"/>
    <cellStyle name="60% - アクセント 4 5" xfId="71"/>
    <cellStyle name="60% - アクセント 5" xfId="72" builtinId="48" customBuiltin="1"/>
    <cellStyle name="60% - アクセント 5 2" xfId="73"/>
    <cellStyle name="60% - アクセント 5 3" xfId="74"/>
    <cellStyle name="60% - アクセント 5 4" xfId="75"/>
    <cellStyle name="60% - アクセント 6" xfId="76" builtinId="52" customBuiltin="1"/>
    <cellStyle name="60% - アクセント 6 2" xfId="77"/>
    <cellStyle name="60% - アクセント 6 3" xfId="78"/>
    <cellStyle name="60% - アクセント 6 4" xfId="79"/>
    <cellStyle name="60% - アクセント 6 5" xfId="80"/>
    <cellStyle name="アクセント 1" xfId="81" builtinId="29" customBuiltin="1"/>
    <cellStyle name="アクセント 1 2" xfId="82"/>
    <cellStyle name="アクセント 1 3" xfId="83"/>
    <cellStyle name="アクセント 1 4" xfId="84"/>
    <cellStyle name="アクセント 2" xfId="85" builtinId="33" customBuiltin="1"/>
    <cellStyle name="アクセント 2 2" xfId="86"/>
    <cellStyle name="アクセント 2 3" xfId="87"/>
    <cellStyle name="アクセント 2 4" xfId="88"/>
    <cellStyle name="アクセント 3" xfId="89" builtinId="37" customBuiltin="1"/>
    <cellStyle name="アクセント 3 2" xfId="90"/>
    <cellStyle name="アクセント 3 3" xfId="91"/>
    <cellStyle name="アクセント 3 4" xfId="92"/>
    <cellStyle name="アクセント 4" xfId="93" builtinId="41" customBuiltin="1"/>
    <cellStyle name="アクセント 4 2" xfId="94"/>
    <cellStyle name="アクセント 4 3" xfId="95"/>
    <cellStyle name="アクセント 4 4" xfId="96"/>
    <cellStyle name="アクセント 5" xfId="97" builtinId="45" customBuiltin="1"/>
    <cellStyle name="アクセント 5 2" xfId="98"/>
    <cellStyle name="アクセント 5 3" xfId="99"/>
    <cellStyle name="アクセント 5 4" xfId="100"/>
    <cellStyle name="アクセント 6" xfId="101" builtinId="49" customBuiltin="1"/>
    <cellStyle name="アクセント 6 2" xfId="102"/>
    <cellStyle name="アクセント 6 3" xfId="103"/>
    <cellStyle name="アクセント 6 4" xfId="104"/>
    <cellStyle name="タイトル" xfId="105" builtinId="15" customBuiltin="1"/>
    <cellStyle name="タイトル 2" xfId="106"/>
    <cellStyle name="タイトル 3" xfId="107"/>
    <cellStyle name="タイトル 4" xfId="108"/>
    <cellStyle name="チェック セル" xfId="109" builtinId="23" customBuiltin="1"/>
    <cellStyle name="チェック セル 2" xfId="110"/>
    <cellStyle name="チェック セル 3" xfId="111"/>
    <cellStyle name="チェック セル 4" xfId="112"/>
    <cellStyle name="どちらでもない" xfId="113" builtinId="28" customBuiltin="1"/>
    <cellStyle name="どちらでもない 2" xfId="114"/>
    <cellStyle name="どちらでもない 3" xfId="115"/>
    <cellStyle name="どちらでもない 4" xfId="116"/>
    <cellStyle name="メモ 2" xfId="117"/>
    <cellStyle name="メモ 2 2" xfId="118"/>
    <cellStyle name="メモ 2 3" xfId="119"/>
    <cellStyle name="メモ 2 4" xfId="120"/>
    <cellStyle name="メモ 3" xfId="121"/>
    <cellStyle name="リンク セル" xfId="122" builtinId="24" customBuiltin="1"/>
    <cellStyle name="リンク セル 2" xfId="123"/>
    <cellStyle name="リンク セル 3" xfId="124"/>
    <cellStyle name="リンク セル 4" xfId="125"/>
    <cellStyle name="悪い" xfId="126" builtinId="27" customBuiltin="1"/>
    <cellStyle name="悪い 2" xfId="127"/>
    <cellStyle name="悪い 3" xfId="128"/>
    <cellStyle name="悪い 4" xfId="129"/>
    <cellStyle name="計算" xfId="130" builtinId="22" customBuiltin="1"/>
    <cellStyle name="計算 2" xfId="131"/>
    <cellStyle name="計算 3" xfId="132"/>
    <cellStyle name="計算 4" xfId="133"/>
    <cellStyle name="警告文" xfId="134" builtinId="11" customBuiltin="1"/>
    <cellStyle name="警告文 2" xfId="135"/>
    <cellStyle name="警告文 3" xfId="136"/>
    <cellStyle name="警告文 4" xfId="137"/>
    <cellStyle name="桁区切り 2" xfId="138"/>
    <cellStyle name="見出し 1" xfId="139" builtinId="16" customBuiltin="1"/>
    <cellStyle name="見出し 1 2" xfId="140"/>
    <cellStyle name="見出し 1 3" xfId="141"/>
    <cellStyle name="見出し 1 4" xfId="142"/>
    <cellStyle name="見出し 2" xfId="143" builtinId="17" customBuiltin="1"/>
    <cellStyle name="見出し 2 2" xfId="144"/>
    <cellStyle name="見出し 2 3" xfId="145"/>
    <cellStyle name="見出し 2 4" xfId="146"/>
    <cellStyle name="見出し 3" xfId="147" builtinId="18" customBuiltin="1"/>
    <cellStyle name="見出し 3 2" xfId="148"/>
    <cellStyle name="見出し 3 3" xfId="149"/>
    <cellStyle name="見出し 3 4" xfId="150"/>
    <cellStyle name="見出し 4" xfId="151" builtinId="19" customBuiltin="1"/>
    <cellStyle name="見出し 4 2" xfId="152"/>
    <cellStyle name="見出し 4 3" xfId="153"/>
    <cellStyle name="見出し 4 4" xfId="154"/>
    <cellStyle name="集計" xfId="155" builtinId="25" customBuiltin="1"/>
    <cellStyle name="集計 2" xfId="156"/>
    <cellStyle name="集計 3" xfId="157"/>
    <cellStyle name="集計 4" xfId="158"/>
    <cellStyle name="出力" xfId="159" builtinId="21" customBuiltin="1"/>
    <cellStyle name="出力 2" xfId="160"/>
    <cellStyle name="出力 3" xfId="161"/>
    <cellStyle name="出力 4" xfId="162"/>
    <cellStyle name="説明文" xfId="163" builtinId="53" customBuiltin="1"/>
    <cellStyle name="説明文 2" xfId="164"/>
    <cellStyle name="説明文 3" xfId="165"/>
    <cellStyle name="説明文 4" xfId="166"/>
    <cellStyle name="入力" xfId="167" builtinId="20" customBuiltin="1"/>
    <cellStyle name="入力 2" xfId="168"/>
    <cellStyle name="入力 3" xfId="169"/>
    <cellStyle name="入力 4" xfId="170"/>
    <cellStyle name="標準" xfId="0" builtinId="0"/>
    <cellStyle name="標準 2" xfId="171"/>
    <cellStyle name="標準 2 2" xfId="172"/>
    <cellStyle name="標準 2 3" xfId="173"/>
    <cellStyle name="標準 3" xfId="174"/>
    <cellStyle name="標準 3 2" xfId="175"/>
    <cellStyle name="標準 3 3" xfId="176"/>
    <cellStyle name="標準 4" xfId="177"/>
    <cellStyle name="標準 4 2" xfId="178"/>
    <cellStyle name="標準 5" xfId="179"/>
    <cellStyle name="標準 5 2" xfId="180"/>
    <cellStyle name="標準 6" xfId="181"/>
    <cellStyle name="標準 7" xfId="182"/>
    <cellStyle name="標準_02_人口・世帯" xfId="183"/>
    <cellStyle name="標準_JB16" xfId="184"/>
    <cellStyle name="良い" xfId="185" builtinId="26" customBuiltin="1"/>
    <cellStyle name="良い 2" xfId="186"/>
    <cellStyle name="良い 3" xfId="187"/>
    <cellStyle name="良い 4" xfId="1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190500</xdr:rowOff>
    </xdr:from>
    <xdr:to>
      <xdr:col>3</xdr:col>
      <xdr:colOff>257175</xdr:colOff>
      <xdr:row>5</xdr:row>
      <xdr:rowOff>190500</xdr:rowOff>
    </xdr:to>
    <xdr:sp macro="" textlink="">
      <xdr:nvSpPr>
        <xdr:cNvPr id="1314921" name="Line 1"/>
        <xdr:cNvSpPr>
          <a:spLocks noChangeShapeType="1"/>
        </xdr:cNvSpPr>
      </xdr:nvSpPr>
      <xdr:spPr bwMode="auto">
        <a:xfrm>
          <a:off x="447675" y="1104900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8</xdr:row>
      <xdr:rowOff>200025</xdr:rowOff>
    </xdr:from>
    <xdr:to>
      <xdr:col>3</xdr:col>
      <xdr:colOff>0</xdr:colOff>
      <xdr:row>8</xdr:row>
      <xdr:rowOff>200025</xdr:rowOff>
    </xdr:to>
    <xdr:sp macro="" textlink="">
      <xdr:nvSpPr>
        <xdr:cNvPr id="1318095" name="Line 1"/>
        <xdr:cNvSpPr>
          <a:spLocks noChangeShapeType="1"/>
        </xdr:cNvSpPr>
      </xdr:nvSpPr>
      <xdr:spPr bwMode="auto">
        <a:xfrm>
          <a:off x="409575" y="16002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8</xdr:row>
      <xdr:rowOff>200025</xdr:rowOff>
    </xdr:from>
    <xdr:to>
      <xdr:col>3</xdr:col>
      <xdr:colOff>0</xdr:colOff>
      <xdr:row>8</xdr:row>
      <xdr:rowOff>200025</xdr:rowOff>
    </xdr:to>
    <xdr:sp macro="" textlink="">
      <xdr:nvSpPr>
        <xdr:cNvPr id="1318096" name="Line 2"/>
        <xdr:cNvSpPr>
          <a:spLocks noChangeShapeType="1"/>
        </xdr:cNvSpPr>
      </xdr:nvSpPr>
      <xdr:spPr bwMode="auto">
        <a:xfrm>
          <a:off x="409575" y="160020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7</xdr:row>
      <xdr:rowOff>180975</xdr:rowOff>
    </xdr:from>
    <xdr:to>
      <xdr:col>4</xdr:col>
      <xdr:colOff>0</xdr:colOff>
      <xdr:row>7</xdr:row>
      <xdr:rowOff>180975</xdr:rowOff>
    </xdr:to>
    <xdr:sp macro="" textlink="">
      <xdr:nvSpPr>
        <xdr:cNvPr id="1319119" name="Line 1"/>
        <xdr:cNvSpPr>
          <a:spLocks noChangeShapeType="1"/>
        </xdr:cNvSpPr>
      </xdr:nvSpPr>
      <xdr:spPr bwMode="auto">
        <a:xfrm>
          <a:off x="476250" y="1514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7</xdr:row>
      <xdr:rowOff>180975</xdr:rowOff>
    </xdr:from>
    <xdr:to>
      <xdr:col>4</xdr:col>
      <xdr:colOff>0</xdr:colOff>
      <xdr:row>7</xdr:row>
      <xdr:rowOff>180975</xdr:rowOff>
    </xdr:to>
    <xdr:sp macro="" textlink="">
      <xdr:nvSpPr>
        <xdr:cNvPr id="1319120" name="Line 2"/>
        <xdr:cNvSpPr>
          <a:spLocks noChangeShapeType="1"/>
        </xdr:cNvSpPr>
      </xdr:nvSpPr>
      <xdr:spPr bwMode="auto">
        <a:xfrm>
          <a:off x="476250" y="1514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</xdr:row>
      <xdr:rowOff>209550</xdr:rowOff>
    </xdr:from>
    <xdr:to>
      <xdr:col>3</xdr:col>
      <xdr:colOff>66675</xdr:colOff>
      <xdr:row>5</xdr:row>
      <xdr:rowOff>209550</xdr:rowOff>
    </xdr:to>
    <xdr:sp macro="" textlink="">
      <xdr:nvSpPr>
        <xdr:cNvPr id="1320040" name="Line 1"/>
        <xdr:cNvSpPr>
          <a:spLocks noChangeShapeType="1"/>
        </xdr:cNvSpPr>
      </xdr:nvSpPr>
      <xdr:spPr bwMode="auto">
        <a:xfrm>
          <a:off x="247650" y="12954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4</xdr:row>
      <xdr:rowOff>9525</xdr:rowOff>
    </xdr:from>
    <xdr:to>
      <xdr:col>8</xdr:col>
      <xdr:colOff>685800</xdr:colOff>
      <xdr:row>4</xdr:row>
      <xdr:rowOff>9525</xdr:rowOff>
    </xdr:to>
    <xdr:sp macro="" textlink="">
      <xdr:nvSpPr>
        <xdr:cNvPr id="1321167" name="Line 1"/>
        <xdr:cNvSpPr>
          <a:spLocks noChangeShapeType="1"/>
        </xdr:cNvSpPr>
      </xdr:nvSpPr>
      <xdr:spPr bwMode="auto">
        <a:xfrm>
          <a:off x="5305425" y="8096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85725</xdr:colOff>
      <xdr:row>4</xdr:row>
      <xdr:rowOff>9525</xdr:rowOff>
    </xdr:from>
    <xdr:to>
      <xdr:col>8</xdr:col>
      <xdr:colOff>685800</xdr:colOff>
      <xdr:row>4</xdr:row>
      <xdr:rowOff>9525</xdr:rowOff>
    </xdr:to>
    <xdr:sp macro="" textlink="">
      <xdr:nvSpPr>
        <xdr:cNvPr id="1321168" name="Line 2"/>
        <xdr:cNvSpPr>
          <a:spLocks noChangeShapeType="1"/>
        </xdr:cNvSpPr>
      </xdr:nvSpPr>
      <xdr:spPr bwMode="auto">
        <a:xfrm>
          <a:off x="5305425" y="80962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257175</xdr:rowOff>
    </xdr:from>
    <xdr:to>
      <xdr:col>2</xdr:col>
      <xdr:colOff>19050</xdr:colOff>
      <xdr:row>8</xdr:row>
      <xdr:rowOff>257175</xdr:rowOff>
    </xdr:to>
    <xdr:sp macro="" textlink="">
      <xdr:nvSpPr>
        <xdr:cNvPr id="1309806" name="Line 3"/>
        <xdr:cNvSpPr>
          <a:spLocks noChangeShapeType="1"/>
        </xdr:cNvSpPr>
      </xdr:nvSpPr>
      <xdr:spPr bwMode="auto">
        <a:xfrm>
          <a:off x="0" y="18859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361950</xdr:rowOff>
    </xdr:from>
    <xdr:to>
      <xdr:col>3</xdr:col>
      <xdr:colOff>1266825</xdr:colOff>
      <xdr:row>5</xdr:row>
      <xdr:rowOff>361950</xdr:rowOff>
    </xdr:to>
    <xdr:sp macro="" textlink="">
      <xdr:nvSpPr>
        <xdr:cNvPr id="1365049" name="Line 1"/>
        <xdr:cNvSpPr>
          <a:spLocks noChangeShapeType="1"/>
        </xdr:cNvSpPr>
      </xdr:nvSpPr>
      <xdr:spPr bwMode="auto">
        <a:xfrm>
          <a:off x="485775" y="20002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568" name="Line 1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569" name="Line 2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570" name="Line 4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571" name="Line 5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572" name="Line 6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573" name="Line 9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574" name="Line 10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575" name="Line 1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576" name="Line 1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577" name="Line 1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578" name="Line 1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579" name="Line 1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580" name="Line 1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581" name="Line 1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82" name="Line 2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83" name="Line 2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584" name="Line 2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585" name="Line 2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586" name="Line 2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587" name="Line 2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588" name="Line 2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589" name="Line 2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0" name="Line 2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1" name="Line 2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592" name="Line 3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593" name="Line 3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594" name="Line 3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595" name="Line 3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596" name="Line 3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597" name="Line 3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8" name="Line 3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599" name="Line 3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600" name="Line 3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601" name="Line 3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602" name="Line 4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603" name="Line 4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604" name="Line 4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605" name="Line 4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06" name="Line 4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07" name="Line 4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608" name="Line 46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609" name="Line 47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610" name="Line 48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611" name="Line 49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612" name="Line 50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613" name="Line 51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14" name="Line 5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15" name="Line 53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16" name="Line 5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17" name="Line 5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18" name="Line 5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19" name="Line 5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20" name="Line 5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21" name="Line 5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22" name="Line 6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23" name="Line 6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24" name="Line 6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25" name="Line 6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26" name="Line 6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27" name="Line 6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28" name="Line 6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29" name="Line 6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0" name="Line 6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1" name="Line 6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32" name="Line 7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33" name="Line 7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34" name="Line 7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35" name="Line 7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36" name="Line 7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37" name="Line 7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8" name="Line 7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39" name="Line 7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640" name="Line 7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641" name="Line 7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642" name="Line 8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643" name="Line 8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644" name="Line 8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645" name="Line 8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46" name="Line 8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47" name="Line 8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648" name="Line 1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649" name="Line 2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650" name="Line 4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651" name="Line 5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652" name="Line 6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653" name="Line 9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54" name="Line 10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55" name="Line 1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56" name="Line 1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57" name="Line 1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58" name="Line 1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59" name="Line 1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60" name="Line 1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61" name="Line 1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62" name="Line 2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63" name="Line 2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64" name="Line 2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65" name="Line 2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66" name="Line 2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67" name="Line 2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68" name="Line 2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69" name="Line 2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0" name="Line 2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1" name="Line 2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72" name="Line 3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73" name="Line 3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74" name="Line 3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75" name="Line 3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676" name="Line 3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677" name="Line 3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8" name="Line 3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679" name="Line 3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680" name="Line 3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681" name="Line 3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682" name="Line 4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683" name="Line 4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684" name="Line 4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685" name="Line 4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86" name="Line 4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687" name="Line 4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688" name="Line 46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689" name="Line 47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690" name="Line 48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691" name="Line 49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692" name="Line 50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693" name="Line 51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94" name="Line 52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409695" name="Line 53"/>
        <xdr:cNvSpPr>
          <a:spLocks noChangeShapeType="1"/>
        </xdr:cNvSpPr>
      </xdr:nvSpPr>
      <xdr:spPr bwMode="auto">
        <a:xfrm>
          <a:off x="38290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696" name="Line 5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697" name="Line 5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698" name="Line 5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699" name="Line 5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00" name="Line 5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01" name="Line 5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02" name="Line 60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03" name="Line 61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04" name="Line 6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05" name="Line 6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06" name="Line 6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07" name="Line 6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08" name="Line 6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09" name="Line 6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0" name="Line 68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1" name="Line 69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12" name="Line 7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13" name="Line 7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14" name="Line 7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15" name="Line 7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16" name="Line 7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17" name="Line 7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8" name="Line 76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17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409719" name="Line 77"/>
        <xdr:cNvSpPr>
          <a:spLocks noChangeShapeType="1"/>
        </xdr:cNvSpPr>
      </xdr:nvSpPr>
      <xdr:spPr bwMode="auto">
        <a:xfrm>
          <a:off x="6143625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720" name="Line 7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721" name="Line 7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722" name="Line 8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723" name="Line 8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724" name="Line 8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725" name="Line 8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726" name="Line 84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17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409727" name="Line 85"/>
        <xdr:cNvSpPr>
          <a:spLocks noChangeShapeType="1"/>
        </xdr:cNvSpPr>
      </xdr:nvSpPr>
      <xdr:spPr bwMode="auto">
        <a:xfrm>
          <a:off x="9353550" y="3400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728" name="Line 1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729" name="Line 2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730" name="Line 4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731" name="Line 5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732" name="Line 6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733" name="Line 9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34" name="Line 10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35" name="Line 12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36" name="Line 1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37" name="Line 1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38" name="Line 1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39" name="Line 1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40" name="Line 1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41" name="Line 1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42" name="Line 20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43" name="Line 21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44" name="Line 2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45" name="Line 2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46" name="Line 2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47" name="Line 2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48" name="Line 2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49" name="Line 2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0" name="Line 28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1" name="Line 29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52" name="Line 3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53" name="Line 3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54" name="Line 3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55" name="Line 3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56" name="Line 3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57" name="Line 3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8" name="Line 36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59" name="Line 37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760" name="Line 3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761" name="Line 3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762" name="Line 4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763" name="Line 4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764" name="Line 4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765" name="Line 4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409766" name="Line 44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409767" name="Line 45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85725</xdr:rowOff>
    </xdr:from>
    <xdr:to>
      <xdr:col>7</xdr:col>
      <xdr:colOff>0</xdr:colOff>
      <xdr:row>8</xdr:row>
      <xdr:rowOff>85725</xdr:rowOff>
    </xdr:to>
    <xdr:sp macro="" textlink="">
      <xdr:nvSpPr>
        <xdr:cNvPr id="1409768" name="Line 46"/>
        <xdr:cNvSpPr>
          <a:spLocks noChangeShapeType="1"/>
        </xdr:cNvSpPr>
      </xdr:nvSpPr>
      <xdr:spPr bwMode="auto">
        <a:xfrm>
          <a:off x="38290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7</xdr:col>
      <xdr:colOff>0</xdr:colOff>
      <xdr:row>10</xdr:row>
      <xdr:rowOff>85725</xdr:rowOff>
    </xdr:to>
    <xdr:sp macro="" textlink="">
      <xdr:nvSpPr>
        <xdr:cNvPr id="1409769" name="Line 47"/>
        <xdr:cNvSpPr>
          <a:spLocks noChangeShapeType="1"/>
        </xdr:cNvSpPr>
      </xdr:nvSpPr>
      <xdr:spPr bwMode="auto">
        <a:xfrm>
          <a:off x="38290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95250</xdr:rowOff>
    </xdr:from>
    <xdr:to>
      <xdr:col>7</xdr:col>
      <xdr:colOff>0</xdr:colOff>
      <xdr:row>9</xdr:row>
      <xdr:rowOff>95250</xdr:rowOff>
    </xdr:to>
    <xdr:sp macro="" textlink="">
      <xdr:nvSpPr>
        <xdr:cNvPr id="1409770" name="Line 48"/>
        <xdr:cNvSpPr>
          <a:spLocks noChangeShapeType="1"/>
        </xdr:cNvSpPr>
      </xdr:nvSpPr>
      <xdr:spPr bwMode="auto">
        <a:xfrm>
          <a:off x="38290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95250</xdr:rowOff>
    </xdr:from>
    <xdr:to>
      <xdr:col>7</xdr:col>
      <xdr:colOff>0</xdr:colOff>
      <xdr:row>11</xdr:row>
      <xdr:rowOff>95250</xdr:rowOff>
    </xdr:to>
    <xdr:sp macro="" textlink="">
      <xdr:nvSpPr>
        <xdr:cNvPr id="1409771" name="Line 49"/>
        <xdr:cNvSpPr>
          <a:spLocks noChangeShapeType="1"/>
        </xdr:cNvSpPr>
      </xdr:nvSpPr>
      <xdr:spPr bwMode="auto">
        <a:xfrm>
          <a:off x="38290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13</xdr:row>
      <xdr:rowOff>95250</xdr:rowOff>
    </xdr:from>
    <xdr:to>
      <xdr:col>7</xdr:col>
      <xdr:colOff>0</xdr:colOff>
      <xdr:row>13</xdr:row>
      <xdr:rowOff>95250</xdr:rowOff>
    </xdr:to>
    <xdr:sp macro="" textlink="">
      <xdr:nvSpPr>
        <xdr:cNvPr id="1409772" name="Line 50"/>
        <xdr:cNvSpPr>
          <a:spLocks noChangeShapeType="1"/>
        </xdr:cNvSpPr>
      </xdr:nvSpPr>
      <xdr:spPr bwMode="auto">
        <a:xfrm>
          <a:off x="38290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85725</xdr:rowOff>
    </xdr:from>
    <xdr:to>
      <xdr:col>7</xdr:col>
      <xdr:colOff>0</xdr:colOff>
      <xdr:row>14</xdr:row>
      <xdr:rowOff>85725</xdr:rowOff>
    </xdr:to>
    <xdr:sp macro="" textlink="">
      <xdr:nvSpPr>
        <xdr:cNvPr id="1409773" name="Line 51"/>
        <xdr:cNvSpPr>
          <a:spLocks noChangeShapeType="1"/>
        </xdr:cNvSpPr>
      </xdr:nvSpPr>
      <xdr:spPr bwMode="auto">
        <a:xfrm>
          <a:off x="38290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74" name="Line 52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409775" name="Line 53"/>
        <xdr:cNvSpPr>
          <a:spLocks noChangeShapeType="1"/>
        </xdr:cNvSpPr>
      </xdr:nvSpPr>
      <xdr:spPr bwMode="auto">
        <a:xfrm>
          <a:off x="38290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76" name="Line 54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77" name="Line 55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78" name="Line 56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79" name="Line 57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80" name="Line 58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81" name="Line 59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82" name="Line 60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83" name="Line 61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84" name="Line 62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85" name="Line 63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86" name="Line 64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87" name="Line 65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88" name="Line 66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89" name="Line 67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0" name="Line 68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1" name="Line 69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</xdr:row>
      <xdr:rowOff>85725</xdr:rowOff>
    </xdr:from>
    <xdr:to>
      <xdr:col>10</xdr:col>
      <xdr:colOff>0</xdr:colOff>
      <xdr:row>8</xdr:row>
      <xdr:rowOff>85725</xdr:rowOff>
    </xdr:to>
    <xdr:sp macro="" textlink="">
      <xdr:nvSpPr>
        <xdr:cNvPr id="1409792" name="Line 70"/>
        <xdr:cNvSpPr>
          <a:spLocks noChangeShapeType="1"/>
        </xdr:cNvSpPr>
      </xdr:nvSpPr>
      <xdr:spPr bwMode="auto">
        <a:xfrm>
          <a:off x="6143625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</xdr:row>
      <xdr:rowOff>85725</xdr:rowOff>
    </xdr:from>
    <xdr:to>
      <xdr:col>10</xdr:col>
      <xdr:colOff>0</xdr:colOff>
      <xdr:row>10</xdr:row>
      <xdr:rowOff>85725</xdr:rowOff>
    </xdr:to>
    <xdr:sp macro="" textlink="">
      <xdr:nvSpPr>
        <xdr:cNvPr id="1409793" name="Line 71"/>
        <xdr:cNvSpPr>
          <a:spLocks noChangeShapeType="1"/>
        </xdr:cNvSpPr>
      </xdr:nvSpPr>
      <xdr:spPr bwMode="auto">
        <a:xfrm>
          <a:off x="6143625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95250</xdr:rowOff>
    </xdr:from>
    <xdr:to>
      <xdr:col>10</xdr:col>
      <xdr:colOff>0</xdr:colOff>
      <xdr:row>9</xdr:row>
      <xdr:rowOff>95250</xdr:rowOff>
    </xdr:to>
    <xdr:sp macro="" textlink="">
      <xdr:nvSpPr>
        <xdr:cNvPr id="1409794" name="Line 72"/>
        <xdr:cNvSpPr>
          <a:spLocks noChangeShapeType="1"/>
        </xdr:cNvSpPr>
      </xdr:nvSpPr>
      <xdr:spPr bwMode="auto">
        <a:xfrm>
          <a:off x="6143625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95250</xdr:rowOff>
    </xdr:from>
    <xdr:to>
      <xdr:col>10</xdr:col>
      <xdr:colOff>0</xdr:colOff>
      <xdr:row>11</xdr:row>
      <xdr:rowOff>95250</xdr:rowOff>
    </xdr:to>
    <xdr:sp macro="" textlink="">
      <xdr:nvSpPr>
        <xdr:cNvPr id="1409795" name="Line 73"/>
        <xdr:cNvSpPr>
          <a:spLocks noChangeShapeType="1"/>
        </xdr:cNvSpPr>
      </xdr:nvSpPr>
      <xdr:spPr bwMode="auto">
        <a:xfrm>
          <a:off x="6143625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13</xdr:row>
      <xdr:rowOff>95250</xdr:rowOff>
    </xdr:from>
    <xdr:to>
      <xdr:col>10</xdr:col>
      <xdr:colOff>0</xdr:colOff>
      <xdr:row>13</xdr:row>
      <xdr:rowOff>95250</xdr:rowOff>
    </xdr:to>
    <xdr:sp macro="" textlink="">
      <xdr:nvSpPr>
        <xdr:cNvPr id="1409796" name="Line 74"/>
        <xdr:cNvSpPr>
          <a:spLocks noChangeShapeType="1"/>
        </xdr:cNvSpPr>
      </xdr:nvSpPr>
      <xdr:spPr bwMode="auto">
        <a:xfrm>
          <a:off x="6143625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85725</xdr:rowOff>
    </xdr:from>
    <xdr:to>
      <xdr:col>10</xdr:col>
      <xdr:colOff>0</xdr:colOff>
      <xdr:row>14</xdr:row>
      <xdr:rowOff>85725</xdr:rowOff>
    </xdr:to>
    <xdr:sp macro="" textlink="">
      <xdr:nvSpPr>
        <xdr:cNvPr id="1409797" name="Line 75"/>
        <xdr:cNvSpPr>
          <a:spLocks noChangeShapeType="1"/>
        </xdr:cNvSpPr>
      </xdr:nvSpPr>
      <xdr:spPr bwMode="auto">
        <a:xfrm>
          <a:off x="6143625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8" name="Line 76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409799" name="Line 77"/>
        <xdr:cNvSpPr>
          <a:spLocks noChangeShapeType="1"/>
        </xdr:cNvSpPr>
      </xdr:nvSpPr>
      <xdr:spPr bwMode="auto">
        <a:xfrm>
          <a:off x="6143625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</xdr:row>
      <xdr:rowOff>85725</xdr:rowOff>
    </xdr:from>
    <xdr:to>
      <xdr:col>14</xdr:col>
      <xdr:colOff>0</xdr:colOff>
      <xdr:row>8</xdr:row>
      <xdr:rowOff>85725</xdr:rowOff>
    </xdr:to>
    <xdr:sp macro="" textlink="">
      <xdr:nvSpPr>
        <xdr:cNvPr id="1409800" name="Line 78"/>
        <xdr:cNvSpPr>
          <a:spLocks noChangeShapeType="1"/>
        </xdr:cNvSpPr>
      </xdr:nvSpPr>
      <xdr:spPr bwMode="auto">
        <a:xfrm>
          <a:off x="9353550" y="1857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</xdr:row>
      <xdr:rowOff>85725</xdr:rowOff>
    </xdr:from>
    <xdr:to>
      <xdr:col>14</xdr:col>
      <xdr:colOff>0</xdr:colOff>
      <xdr:row>10</xdr:row>
      <xdr:rowOff>85725</xdr:rowOff>
    </xdr:to>
    <xdr:sp macro="" textlink="">
      <xdr:nvSpPr>
        <xdr:cNvPr id="1409801" name="Line 79"/>
        <xdr:cNvSpPr>
          <a:spLocks noChangeShapeType="1"/>
        </xdr:cNvSpPr>
      </xdr:nvSpPr>
      <xdr:spPr bwMode="auto">
        <a:xfrm>
          <a:off x="93535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9</xdr:row>
      <xdr:rowOff>95250</xdr:rowOff>
    </xdr:from>
    <xdr:to>
      <xdr:col>14</xdr:col>
      <xdr:colOff>0</xdr:colOff>
      <xdr:row>9</xdr:row>
      <xdr:rowOff>95250</xdr:rowOff>
    </xdr:to>
    <xdr:sp macro="" textlink="">
      <xdr:nvSpPr>
        <xdr:cNvPr id="1409802" name="Line 80"/>
        <xdr:cNvSpPr>
          <a:spLocks noChangeShapeType="1"/>
        </xdr:cNvSpPr>
      </xdr:nvSpPr>
      <xdr:spPr bwMode="auto">
        <a:xfrm>
          <a:off x="9353550" y="2047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</xdr:row>
      <xdr:rowOff>95250</xdr:rowOff>
    </xdr:from>
    <xdr:to>
      <xdr:col>14</xdr:col>
      <xdr:colOff>0</xdr:colOff>
      <xdr:row>11</xdr:row>
      <xdr:rowOff>95250</xdr:rowOff>
    </xdr:to>
    <xdr:sp macro="" textlink="">
      <xdr:nvSpPr>
        <xdr:cNvPr id="1409803" name="Line 81"/>
        <xdr:cNvSpPr>
          <a:spLocks noChangeShapeType="1"/>
        </xdr:cNvSpPr>
      </xdr:nvSpPr>
      <xdr:spPr bwMode="auto">
        <a:xfrm>
          <a:off x="93535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95250</xdr:rowOff>
    </xdr:from>
    <xdr:to>
      <xdr:col>14</xdr:col>
      <xdr:colOff>0</xdr:colOff>
      <xdr:row>13</xdr:row>
      <xdr:rowOff>95250</xdr:rowOff>
    </xdr:to>
    <xdr:sp macro="" textlink="">
      <xdr:nvSpPr>
        <xdr:cNvPr id="1409804" name="Line 82"/>
        <xdr:cNvSpPr>
          <a:spLocks noChangeShapeType="1"/>
        </xdr:cNvSpPr>
      </xdr:nvSpPr>
      <xdr:spPr bwMode="auto">
        <a:xfrm>
          <a:off x="9353550" y="2771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85725</xdr:rowOff>
    </xdr:from>
    <xdr:to>
      <xdr:col>14</xdr:col>
      <xdr:colOff>0</xdr:colOff>
      <xdr:row>14</xdr:row>
      <xdr:rowOff>85725</xdr:rowOff>
    </xdr:to>
    <xdr:sp macro="" textlink="">
      <xdr:nvSpPr>
        <xdr:cNvPr id="1409805" name="Line 83"/>
        <xdr:cNvSpPr>
          <a:spLocks noChangeShapeType="1"/>
        </xdr:cNvSpPr>
      </xdr:nvSpPr>
      <xdr:spPr bwMode="auto">
        <a:xfrm>
          <a:off x="9353550" y="294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409806" name="Line 84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409807" name="Line 85"/>
        <xdr:cNvSpPr>
          <a:spLocks noChangeShapeType="1"/>
        </xdr:cNvSpPr>
      </xdr:nvSpPr>
      <xdr:spPr bwMode="auto">
        <a:xfrm>
          <a:off x="9353550" y="3762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10</xdr:row>
      <xdr:rowOff>19050</xdr:rowOff>
    </xdr:from>
    <xdr:to>
      <xdr:col>2</xdr:col>
      <xdr:colOff>981075</xdr:colOff>
      <xdr:row>10</xdr:row>
      <xdr:rowOff>19050</xdr:rowOff>
    </xdr:to>
    <xdr:sp macro="" textlink="">
      <xdr:nvSpPr>
        <xdr:cNvPr id="1322088" name="Line 1"/>
        <xdr:cNvSpPr>
          <a:spLocks noChangeShapeType="1"/>
        </xdr:cNvSpPr>
      </xdr:nvSpPr>
      <xdr:spPr bwMode="auto">
        <a:xfrm>
          <a:off x="190500" y="19812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54"/>
  <sheetViews>
    <sheetView showGridLines="0" tabSelected="1" zoomScaleNormal="100" zoomScaleSheetLayoutView="100" workbookViewId="0">
      <pane ySplit="6" topLeftCell="A40" activePane="bottomLeft" state="frozen"/>
      <selection activeCell="H43" sqref="H43"/>
      <selection pane="bottomLeft" activeCell="K52" sqref="K52"/>
    </sheetView>
  </sheetViews>
  <sheetFormatPr defaultColWidth="9" defaultRowHeight="13.5" customHeight="1"/>
  <cols>
    <col min="1" max="1" width="5" style="2" customWidth="1"/>
    <col min="2" max="2" width="8.109375" style="2" bestFit="1" customWidth="1"/>
    <col min="3" max="3" width="3.6640625" style="2" bestFit="1" customWidth="1"/>
    <col min="4" max="4" width="2.88671875" style="2" bestFit="1" customWidth="1"/>
    <col min="5" max="5" width="9.5546875" style="2" bestFit="1" customWidth="1"/>
    <col min="6" max="6" width="10.5546875" style="2" bestFit="1" customWidth="1"/>
    <col min="7" max="8" width="8.88671875" style="2" customWidth="1"/>
    <col min="9" max="9" width="8" style="2" customWidth="1"/>
    <col min="10" max="10" width="6.21875" style="2" customWidth="1"/>
    <col min="11" max="11" width="7.88671875" style="2" customWidth="1"/>
    <col min="12" max="12" width="10.21875" style="2" customWidth="1"/>
    <col min="13" max="13" width="4.88671875" style="2" customWidth="1"/>
    <col min="14" max="16384" width="9" style="2"/>
  </cols>
  <sheetData>
    <row r="2" spans="2:12" ht="18" customHeight="1">
      <c r="F2" s="412" t="s">
        <v>840</v>
      </c>
      <c r="G2" s="413"/>
      <c r="H2" s="413"/>
      <c r="I2" s="413"/>
      <c r="J2" s="413"/>
    </row>
    <row r="3" spans="2:12" ht="18" customHeight="1" thickBot="1">
      <c r="K3" s="414" t="s">
        <v>38</v>
      </c>
      <c r="L3" s="414"/>
    </row>
    <row r="4" spans="2:12" ht="13.5" customHeight="1">
      <c r="B4" s="415" t="s">
        <v>379</v>
      </c>
      <c r="C4" s="415"/>
      <c r="D4" s="415"/>
      <c r="E4" s="409" t="s">
        <v>189</v>
      </c>
      <c r="F4" s="418" t="s">
        <v>400</v>
      </c>
      <c r="G4" s="419"/>
      <c r="H4" s="419"/>
      <c r="I4" s="420"/>
      <c r="J4" s="405" t="s">
        <v>40</v>
      </c>
      <c r="K4" s="405" t="s">
        <v>41</v>
      </c>
      <c r="L4" s="409" t="s">
        <v>42</v>
      </c>
    </row>
    <row r="5" spans="2:12" ht="13.5" customHeight="1">
      <c r="B5" s="416"/>
      <c r="C5" s="416"/>
      <c r="D5" s="416"/>
      <c r="E5" s="410"/>
      <c r="F5" s="410" t="s">
        <v>188</v>
      </c>
      <c r="G5" s="421" t="s">
        <v>184</v>
      </c>
      <c r="H5" s="421" t="s">
        <v>185</v>
      </c>
      <c r="I5" s="421" t="s">
        <v>43</v>
      </c>
      <c r="J5" s="402" t="s">
        <v>514</v>
      </c>
      <c r="K5" s="402"/>
      <c r="L5" s="410"/>
    </row>
    <row r="6" spans="2:12" ht="13.5" customHeight="1">
      <c r="B6" s="417"/>
      <c r="C6" s="417"/>
      <c r="D6" s="417"/>
      <c r="E6" s="411"/>
      <c r="F6" s="411"/>
      <c r="G6" s="422"/>
      <c r="H6" s="422"/>
      <c r="I6" s="422"/>
      <c r="J6" s="403" t="s">
        <v>44</v>
      </c>
      <c r="K6" s="403" t="s">
        <v>45</v>
      </c>
      <c r="L6" s="411"/>
    </row>
    <row r="7" spans="2:12" ht="18" customHeight="1">
      <c r="B7" s="1" t="s">
        <v>385</v>
      </c>
      <c r="C7" s="1">
        <v>11</v>
      </c>
      <c r="D7" s="1" t="s">
        <v>386</v>
      </c>
      <c r="E7" s="41"/>
      <c r="F7" s="22"/>
      <c r="G7" s="22"/>
      <c r="H7" s="22"/>
      <c r="I7" s="5"/>
      <c r="J7" s="44"/>
      <c r="K7" s="5"/>
      <c r="L7" s="1"/>
    </row>
    <row r="8" spans="2:12" ht="13.5" customHeight="1">
      <c r="B8" s="85">
        <v>36525</v>
      </c>
      <c r="C8" s="1"/>
      <c r="D8" s="1"/>
      <c r="E8" s="41">
        <v>10981</v>
      </c>
      <c r="F8" s="22">
        <f>G8+H8</f>
        <v>52684</v>
      </c>
      <c r="G8" s="22">
        <v>26669</v>
      </c>
      <c r="H8" s="22">
        <v>26015</v>
      </c>
      <c r="I8" s="5">
        <f>F8/$F$8*100</f>
        <v>100</v>
      </c>
      <c r="J8" s="44">
        <f>F8/E8</f>
        <v>4.7977415535925694</v>
      </c>
      <c r="K8" s="5">
        <v>833.3</v>
      </c>
      <c r="L8" s="406" t="s">
        <v>46</v>
      </c>
    </row>
    <row r="9" spans="2:12" ht="6.9" customHeight="1">
      <c r="B9" s="1"/>
      <c r="C9" s="1"/>
      <c r="D9" s="1"/>
      <c r="E9" s="41"/>
      <c r="F9" s="22"/>
      <c r="G9" s="22"/>
      <c r="H9" s="22"/>
      <c r="I9" s="5"/>
      <c r="J9" s="44"/>
      <c r="K9" s="5"/>
      <c r="L9" s="406"/>
    </row>
    <row r="10" spans="2:12" ht="15.75" customHeight="1">
      <c r="B10" s="1" t="s">
        <v>385</v>
      </c>
      <c r="C10" s="1">
        <v>15</v>
      </c>
      <c r="D10" s="1" t="s">
        <v>386</v>
      </c>
      <c r="E10" s="41">
        <v>12272</v>
      </c>
      <c r="F10" s="22">
        <f t="shared" ref="F10:F31" si="0">G10+H10</f>
        <v>58890</v>
      </c>
      <c r="G10" s="22">
        <v>29401</v>
      </c>
      <c r="H10" s="22">
        <v>29489</v>
      </c>
      <c r="I10" s="5">
        <f t="shared" ref="I10:I25" si="1">F10/$F$8*100</f>
        <v>111.77966745121859</v>
      </c>
      <c r="J10" s="44">
        <f t="shared" ref="J10:J24" si="2">F10/E10</f>
        <v>4.7987288135593218</v>
      </c>
      <c r="K10" s="5">
        <v>825.7</v>
      </c>
      <c r="L10" s="406" t="s">
        <v>36</v>
      </c>
    </row>
    <row r="11" spans="2:12" ht="15.75" customHeight="1">
      <c r="B11" s="1"/>
      <c r="C11" s="1">
        <v>22</v>
      </c>
      <c r="D11" s="1"/>
      <c r="E11" s="41">
        <v>15168</v>
      </c>
      <c r="F11" s="22">
        <f t="shared" si="0"/>
        <v>67182</v>
      </c>
      <c r="G11" s="22">
        <v>32250</v>
      </c>
      <c r="H11" s="22">
        <v>34932</v>
      </c>
      <c r="I11" s="5">
        <f t="shared" si="1"/>
        <v>127.51879128388126</v>
      </c>
      <c r="J11" s="44">
        <f t="shared" si="2"/>
        <v>4.4291930379746836</v>
      </c>
      <c r="K11" s="5">
        <v>942</v>
      </c>
      <c r="L11" s="406" t="s">
        <v>47</v>
      </c>
    </row>
    <row r="12" spans="2:12" ht="15.75" customHeight="1">
      <c r="B12" s="1"/>
      <c r="C12" s="1">
        <v>25</v>
      </c>
      <c r="D12" s="1"/>
      <c r="E12" s="41">
        <v>15063</v>
      </c>
      <c r="F12" s="22">
        <f t="shared" si="0"/>
        <v>71065</v>
      </c>
      <c r="G12" s="22">
        <v>36075</v>
      </c>
      <c r="H12" s="22">
        <v>34990</v>
      </c>
      <c r="I12" s="5">
        <f t="shared" si="1"/>
        <v>134.88915040619543</v>
      </c>
      <c r="J12" s="44">
        <f t="shared" si="2"/>
        <v>4.7178516895704705</v>
      </c>
      <c r="K12" s="5">
        <v>996.4</v>
      </c>
      <c r="L12" s="406" t="s">
        <v>47</v>
      </c>
    </row>
    <row r="13" spans="2:12" ht="15.75" customHeight="1">
      <c r="B13" s="1"/>
      <c r="C13" s="1">
        <v>30</v>
      </c>
      <c r="D13" s="1"/>
      <c r="E13" s="41">
        <v>20647</v>
      </c>
      <c r="F13" s="22">
        <f t="shared" si="0"/>
        <v>96821</v>
      </c>
      <c r="G13" s="22">
        <v>47735</v>
      </c>
      <c r="H13" s="22">
        <v>49086</v>
      </c>
      <c r="I13" s="5">
        <f t="shared" si="1"/>
        <v>183.77685824918382</v>
      </c>
      <c r="J13" s="44">
        <f t="shared" si="2"/>
        <v>4.6893495423063882</v>
      </c>
      <c r="K13" s="5">
        <v>527.9</v>
      </c>
      <c r="L13" s="406" t="s">
        <v>47</v>
      </c>
    </row>
    <row r="14" spans="2:12" ht="15.75" customHeight="1">
      <c r="B14" s="1"/>
      <c r="C14" s="1">
        <v>35</v>
      </c>
      <c r="D14" s="1"/>
      <c r="E14" s="41">
        <v>21952</v>
      </c>
      <c r="F14" s="22">
        <f t="shared" si="0"/>
        <v>94513</v>
      </c>
      <c r="G14" s="22">
        <v>45528</v>
      </c>
      <c r="H14" s="22">
        <v>48985</v>
      </c>
      <c r="I14" s="5">
        <f t="shared" si="1"/>
        <v>179.39602156252371</v>
      </c>
      <c r="J14" s="44">
        <f t="shared" si="2"/>
        <v>4.3054391399416909</v>
      </c>
      <c r="K14" s="5">
        <v>515.29999999999995</v>
      </c>
      <c r="L14" s="406" t="s">
        <v>47</v>
      </c>
    </row>
    <row r="15" spans="2:12" ht="15.75" customHeight="1">
      <c r="B15" s="1"/>
      <c r="C15" s="1">
        <v>40</v>
      </c>
      <c r="D15" s="1"/>
      <c r="E15" s="41">
        <v>24008</v>
      </c>
      <c r="F15" s="22">
        <f t="shared" si="0"/>
        <v>94342</v>
      </c>
      <c r="G15" s="22">
        <v>45002</v>
      </c>
      <c r="H15" s="22">
        <v>49340</v>
      </c>
      <c r="I15" s="5">
        <f t="shared" si="1"/>
        <v>179.07144484093843</v>
      </c>
      <c r="J15" s="44">
        <f t="shared" si="2"/>
        <v>3.9296067977340887</v>
      </c>
      <c r="K15" s="5">
        <v>513.79999999999995</v>
      </c>
      <c r="L15" s="406" t="s">
        <v>47</v>
      </c>
    </row>
    <row r="16" spans="2:12" ht="15.75" customHeight="1">
      <c r="B16" s="1"/>
      <c r="C16" s="1">
        <v>45</v>
      </c>
      <c r="D16" s="1"/>
      <c r="E16" s="41">
        <v>26595</v>
      </c>
      <c r="F16" s="22">
        <f t="shared" si="0"/>
        <v>97009</v>
      </c>
      <c r="G16" s="22">
        <v>45915</v>
      </c>
      <c r="H16" s="22">
        <v>51094</v>
      </c>
      <c r="I16" s="5">
        <f t="shared" si="1"/>
        <v>184.13370283197935</v>
      </c>
      <c r="J16" s="44">
        <f t="shared" si="2"/>
        <v>3.64764053393495</v>
      </c>
      <c r="K16" s="5">
        <v>527.6</v>
      </c>
      <c r="L16" s="406" t="s">
        <v>47</v>
      </c>
    </row>
    <row r="17" spans="2:12" ht="15.75" customHeight="1">
      <c r="B17" s="1"/>
      <c r="C17" s="1">
        <v>50</v>
      </c>
      <c r="D17" s="1"/>
      <c r="E17" s="41">
        <v>30684</v>
      </c>
      <c r="F17" s="22">
        <f t="shared" si="0"/>
        <v>105540</v>
      </c>
      <c r="G17" s="22">
        <v>50503</v>
      </c>
      <c r="H17" s="22">
        <v>55037</v>
      </c>
      <c r="I17" s="5">
        <f t="shared" si="1"/>
        <v>200.32647483106825</v>
      </c>
      <c r="J17" s="44">
        <f t="shared" si="2"/>
        <v>3.4395776300351977</v>
      </c>
      <c r="K17" s="5">
        <v>567.29999999999995</v>
      </c>
      <c r="L17" s="406" t="s">
        <v>47</v>
      </c>
    </row>
    <row r="18" spans="2:12" ht="15.75" customHeight="1">
      <c r="B18" s="1"/>
      <c r="C18" s="1">
        <v>55</v>
      </c>
      <c r="D18" s="1"/>
      <c r="E18" s="41">
        <v>34197</v>
      </c>
      <c r="F18" s="22">
        <f t="shared" si="0"/>
        <v>111468</v>
      </c>
      <c r="G18" s="22">
        <v>53311</v>
      </c>
      <c r="H18" s="22">
        <v>58157</v>
      </c>
      <c r="I18" s="5">
        <f t="shared" si="1"/>
        <v>211.57846784602535</v>
      </c>
      <c r="J18" s="44">
        <f t="shared" si="2"/>
        <v>3.2595841740503553</v>
      </c>
      <c r="K18" s="5">
        <v>599.1</v>
      </c>
      <c r="L18" s="406" t="s">
        <v>47</v>
      </c>
    </row>
    <row r="19" spans="2:12" ht="15.75" customHeight="1">
      <c r="B19" s="1"/>
      <c r="C19" s="1">
        <v>60</v>
      </c>
      <c r="D19" s="1"/>
      <c r="E19" s="41">
        <v>37752</v>
      </c>
      <c r="F19" s="22">
        <f t="shared" si="0"/>
        <v>118067</v>
      </c>
      <c r="G19" s="22">
        <v>56773</v>
      </c>
      <c r="H19" s="22">
        <v>61294</v>
      </c>
      <c r="I19" s="5">
        <f t="shared" si="1"/>
        <v>224.10409232404524</v>
      </c>
      <c r="J19" s="44">
        <f t="shared" si="2"/>
        <v>3.1274369569824114</v>
      </c>
      <c r="K19" s="5">
        <v>631.1</v>
      </c>
      <c r="L19" s="406" t="s">
        <v>47</v>
      </c>
    </row>
    <row r="20" spans="2:12" ht="15.75" customHeight="1">
      <c r="B20" s="1" t="s">
        <v>387</v>
      </c>
      <c r="C20" s="1">
        <v>2</v>
      </c>
      <c r="D20" s="1"/>
      <c r="E20" s="41">
        <v>39128</v>
      </c>
      <c r="F20" s="22">
        <f t="shared" si="0"/>
        <v>117634</v>
      </c>
      <c r="G20" s="22">
        <v>56031</v>
      </c>
      <c r="H20" s="22">
        <v>61603</v>
      </c>
      <c r="I20" s="5">
        <f t="shared" si="1"/>
        <v>223.28221091792574</v>
      </c>
      <c r="J20" s="44">
        <f t="shared" si="2"/>
        <v>3.0063892864444899</v>
      </c>
      <c r="K20" s="5">
        <v>624</v>
      </c>
      <c r="L20" s="406" t="s">
        <v>48</v>
      </c>
    </row>
    <row r="21" spans="2:12" ht="15.75" customHeight="1">
      <c r="B21" s="1"/>
      <c r="C21" s="1">
        <v>7</v>
      </c>
      <c r="D21" s="1"/>
      <c r="E21" s="41">
        <v>41668</v>
      </c>
      <c r="F21" s="22">
        <f t="shared" si="0"/>
        <v>118803</v>
      </c>
      <c r="G21" s="22">
        <v>56949</v>
      </c>
      <c r="H21" s="22">
        <v>61854</v>
      </c>
      <c r="I21" s="5">
        <f t="shared" si="1"/>
        <v>225.50110090350012</v>
      </c>
      <c r="J21" s="44">
        <f t="shared" si="2"/>
        <v>2.8511807622156091</v>
      </c>
      <c r="K21" s="5">
        <f>F21/188.58</f>
        <v>629.98727330575878</v>
      </c>
      <c r="L21" s="406" t="s">
        <v>49</v>
      </c>
    </row>
    <row r="22" spans="2:12" ht="15.75" customHeight="1">
      <c r="B22" s="1"/>
      <c r="C22" s="1">
        <v>8</v>
      </c>
      <c r="D22" s="1"/>
      <c r="E22" s="41">
        <v>42057</v>
      </c>
      <c r="F22" s="22">
        <f t="shared" si="0"/>
        <v>118848</v>
      </c>
      <c r="G22" s="22">
        <v>56961</v>
      </c>
      <c r="H22" s="22">
        <v>61887</v>
      </c>
      <c r="I22" s="5">
        <f t="shared" si="1"/>
        <v>225.58651583023308</v>
      </c>
      <c r="J22" s="44">
        <f t="shared" si="2"/>
        <v>2.8258791639917256</v>
      </c>
      <c r="K22" s="5">
        <f>F22/188.58</f>
        <v>630.22589882278078</v>
      </c>
      <c r="L22" s="406" t="s">
        <v>198</v>
      </c>
    </row>
    <row r="23" spans="2:12" ht="15.75" customHeight="1">
      <c r="B23" s="1"/>
      <c r="C23" s="1">
        <v>9</v>
      </c>
      <c r="D23" s="1"/>
      <c r="E23" s="41">
        <v>42488</v>
      </c>
      <c r="F23" s="22">
        <f t="shared" si="0"/>
        <v>118751</v>
      </c>
      <c r="G23" s="22">
        <v>56797</v>
      </c>
      <c r="H23" s="22">
        <v>61954</v>
      </c>
      <c r="I23" s="5">
        <f t="shared" si="1"/>
        <v>225.40239921038645</v>
      </c>
      <c r="J23" s="44">
        <f t="shared" si="2"/>
        <v>2.7949303332705706</v>
      </c>
      <c r="K23" s="5">
        <f>F23/188.58</f>
        <v>629.71152826386674</v>
      </c>
      <c r="L23" s="406" t="s">
        <v>49</v>
      </c>
    </row>
    <row r="24" spans="2:12" ht="15.75" customHeight="1">
      <c r="B24" s="1"/>
      <c r="C24" s="1">
        <v>10</v>
      </c>
      <c r="D24" s="1"/>
      <c r="E24" s="41">
        <v>42865</v>
      </c>
      <c r="F24" s="22">
        <f t="shared" si="0"/>
        <v>118638</v>
      </c>
      <c r="G24" s="22">
        <v>56829</v>
      </c>
      <c r="H24" s="22">
        <v>61809</v>
      </c>
      <c r="I24" s="5">
        <f t="shared" si="1"/>
        <v>225.18791283881251</v>
      </c>
      <c r="J24" s="44">
        <f t="shared" si="2"/>
        <v>2.7677125860258953</v>
      </c>
      <c r="K24" s="5">
        <f>F24/188.59</f>
        <v>629.07895434540535</v>
      </c>
      <c r="L24" s="406" t="s">
        <v>49</v>
      </c>
    </row>
    <row r="25" spans="2:12" ht="15.75" customHeight="1">
      <c r="B25" s="1"/>
      <c r="C25" s="1">
        <v>11</v>
      </c>
      <c r="D25" s="1"/>
      <c r="E25" s="41">
        <v>43429</v>
      </c>
      <c r="F25" s="22">
        <f t="shared" si="0"/>
        <v>118413</v>
      </c>
      <c r="G25" s="22">
        <v>56612</v>
      </c>
      <c r="H25" s="22">
        <v>61801</v>
      </c>
      <c r="I25" s="5">
        <f t="shared" si="1"/>
        <v>224.76083820514768</v>
      </c>
      <c r="J25" s="44">
        <f t="shared" ref="J25:J31" si="3">F25/E25</f>
        <v>2.7265882244583111</v>
      </c>
      <c r="K25" s="5">
        <f t="shared" ref="K25:K39" si="4">F25/188.59</f>
        <v>627.88589002598223</v>
      </c>
      <c r="L25" s="406" t="s">
        <v>296</v>
      </c>
    </row>
    <row r="26" spans="2:12" ht="15.75" customHeight="1">
      <c r="B26" s="1"/>
      <c r="C26" s="1">
        <v>12</v>
      </c>
      <c r="D26" s="1"/>
      <c r="E26" s="41">
        <v>43367</v>
      </c>
      <c r="F26" s="22">
        <f t="shared" si="0"/>
        <v>117724</v>
      </c>
      <c r="G26" s="22">
        <v>56316</v>
      </c>
      <c r="H26" s="22">
        <v>61408</v>
      </c>
      <c r="I26" s="5">
        <f t="shared" ref="I26:I31" si="5">F26/$F$8*100</f>
        <v>223.45304077139167</v>
      </c>
      <c r="J26" s="44">
        <f t="shared" si="3"/>
        <v>2.7145986579657344</v>
      </c>
      <c r="K26" s="5">
        <f t="shared" si="4"/>
        <v>624.23246195450452</v>
      </c>
      <c r="L26" s="406" t="s">
        <v>36</v>
      </c>
    </row>
    <row r="27" spans="2:12" ht="15.75" customHeight="1">
      <c r="B27" s="1"/>
      <c r="C27" s="1">
        <v>13</v>
      </c>
      <c r="D27" s="1"/>
      <c r="E27" s="41">
        <v>44007</v>
      </c>
      <c r="F27" s="22">
        <f t="shared" si="0"/>
        <v>117994</v>
      </c>
      <c r="G27" s="22">
        <v>56540</v>
      </c>
      <c r="H27" s="22">
        <v>61454</v>
      </c>
      <c r="I27" s="5">
        <f t="shared" si="5"/>
        <v>223.96553033178952</v>
      </c>
      <c r="J27" s="44">
        <f t="shared" si="3"/>
        <v>2.6812552548458202</v>
      </c>
      <c r="K27" s="5">
        <f t="shared" si="4"/>
        <v>625.66413913781219</v>
      </c>
      <c r="L27" s="5" t="s">
        <v>198</v>
      </c>
    </row>
    <row r="28" spans="2:12" ht="15.75" customHeight="1">
      <c r="B28" s="1"/>
      <c r="C28" s="1">
        <v>14</v>
      </c>
      <c r="D28" s="1"/>
      <c r="E28" s="41">
        <v>44319</v>
      </c>
      <c r="F28" s="22">
        <f t="shared" si="0"/>
        <v>117742</v>
      </c>
      <c r="G28" s="22">
        <v>56423</v>
      </c>
      <c r="H28" s="22">
        <v>61319</v>
      </c>
      <c r="I28" s="5">
        <f t="shared" si="5"/>
        <v>223.48720674208488</v>
      </c>
      <c r="J28" s="44">
        <f t="shared" si="3"/>
        <v>2.6566935174530113</v>
      </c>
      <c r="K28" s="5">
        <f t="shared" si="4"/>
        <v>624.32790710005827</v>
      </c>
      <c r="L28" s="406" t="s">
        <v>296</v>
      </c>
    </row>
    <row r="29" spans="2:12" ht="15.75" customHeight="1">
      <c r="B29" s="1"/>
      <c r="C29" s="1">
        <v>15</v>
      </c>
      <c r="D29" s="1"/>
      <c r="E29" s="41">
        <v>45247</v>
      </c>
      <c r="F29" s="22">
        <f t="shared" si="0"/>
        <v>117822</v>
      </c>
      <c r="G29" s="22">
        <v>56716</v>
      </c>
      <c r="H29" s="22">
        <v>61106</v>
      </c>
      <c r="I29" s="5">
        <f t="shared" si="5"/>
        <v>223.63905550072127</v>
      </c>
      <c r="J29" s="44">
        <f>F29/E29</f>
        <v>2.6039737441156321</v>
      </c>
      <c r="K29" s="5">
        <f t="shared" si="4"/>
        <v>624.75210774696427</v>
      </c>
      <c r="L29" s="406" t="s">
        <v>296</v>
      </c>
    </row>
    <row r="30" spans="2:12" ht="15.75" customHeight="1">
      <c r="B30" s="1"/>
      <c r="C30" s="1">
        <v>16</v>
      </c>
      <c r="D30" s="1"/>
      <c r="E30" s="41">
        <v>45751</v>
      </c>
      <c r="F30" s="22">
        <f t="shared" si="0"/>
        <v>117805</v>
      </c>
      <c r="G30" s="22">
        <v>56784</v>
      </c>
      <c r="H30" s="22">
        <v>61021</v>
      </c>
      <c r="I30" s="5">
        <f t="shared" si="5"/>
        <v>223.60678763951105</v>
      </c>
      <c r="J30" s="44">
        <f t="shared" si="3"/>
        <v>2.5749163952700487</v>
      </c>
      <c r="K30" s="5">
        <f t="shared" si="4"/>
        <v>624.6619651094968</v>
      </c>
      <c r="L30" s="406" t="s">
        <v>296</v>
      </c>
    </row>
    <row r="31" spans="2:12" ht="15.75" customHeight="1">
      <c r="B31" s="1"/>
      <c r="C31" s="1">
        <v>17</v>
      </c>
      <c r="D31" s="1"/>
      <c r="E31" s="41">
        <v>44958</v>
      </c>
      <c r="F31" s="22">
        <f t="shared" si="0"/>
        <v>116818</v>
      </c>
      <c r="G31" s="22">
        <v>56332</v>
      </c>
      <c r="H31" s="22">
        <v>60486</v>
      </c>
      <c r="I31" s="5">
        <f t="shared" si="5"/>
        <v>221.73335357983447</v>
      </c>
      <c r="J31" s="44">
        <f t="shared" si="3"/>
        <v>2.5983807108857158</v>
      </c>
      <c r="K31" s="5">
        <f t="shared" si="4"/>
        <v>619.42838962829421</v>
      </c>
      <c r="L31" s="406" t="s">
        <v>632</v>
      </c>
    </row>
    <row r="32" spans="2:12" ht="15.75" customHeight="1">
      <c r="B32" s="1"/>
      <c r="C32" s="1">
        <v>18</v>
      </c>
      <c r="D32" s="4"/>
      <c r="E32" s="22">
        <v>45587</v>
      </c>
      <c r="F32" s="22">
        <f>G32+H32</f>
        <v>116536</v>
      </c>
      <c r="G32" s="22">
        <v>56225</v>
      </c>
      <c r="H32" s="22">
        <v>60311</v>
      </c>
      <c r="I32" s="5">
        <f>F32/$F$8*100</f>
        <v>221.19808670564117</v>
      </c>
      <c r="J32" s="44">
        <f t="shared" ref="J32:J37" si="6">F32/E32</f>
        <v>2.5563428170311711</v>
      </c>
      <c r="K32" s="5">
        <f t="shared" si="4"/>
        <v>617.93308234795052</v>
      </c>
      <c r="L32" s="406" t="s">
        <v>198</v>
      </c>
    </row>
    <row r="33" spans="1:15" ht="15.75" customHeight="1">
      <c r="B33" s="1"/>
      <c r="C33" s="1">
        <v>19</v>
      </c>
      <c r="D33" s="1"/>
      <c r="E33" s="41">
        <v>46045</v>
      </c>
      <c r="F33" s="22">
        <f>G33+H33</f>
        <v>116504</v>
      </c>
      <c r="G33" s="22">
        <v>56266</v>
      </c>
      <c r="H33" s="22">
        <v>60238</v>
      </c>
      <c r="I33" s="5">
        <f>F33/$F$8*100</f>
        <v>221.13734720218662</v>
      </c>
      <c r="J33" s="44">
        <f t="shared" si="6"/>
        <v>2.5302204365294818</v>
      </c>
      <c r="K33" s="5">
        <f t="shared" si="4"/>
        <v>617.76340208918816</v>
      </c>
      <c r="L33" s="406" t="s">
        <v>218</v>
      </c>
    </row>
    <row r="34" spans="1:15" ht="15.75" customHeight="1">
      <c r="B34" s="1"/>
      <c r="C34" s="1">
        <v>20</v>
      </c>
      <c r="D34" s="4"/>
      <c r="E34" s="22">
        <v>46632</v>
      </c>
      <c r="F34" s="22">
        <f>G34+H34</f>
        <v>116597</v>
      </c>
      <c r="G34" s="22">
        <v>56346</v>
      </c>
      <c r="H34" s="22">
        <v>60251</v>
      </c>
      <c r="I34" s="5">
        <f>F34/$F$8*100</f>
        <v>221.31387138410145</v>
      </c>
      <c r="J34" s="44">
        <f t="shared" si="6"/>
        <v>2.5003645565277064</v>
      </c>
      <c r="K34" s="5">
        <f t="shared" si="4"/>
        <v>618.25653534121636</v>
      </c>
      <c r="L34" s="406" t="s">
        <v>218</v>
      </c>
    </row>
    <row r="35" spans="1:15" ht="15.75" customHeight="1">
      <c r="B35" s="1"/>
      <c r="C35" s="1">
        <v>21</v>
      </c>
      <c r="D35" s="4"/>
      <c r="E35" s="22">
        <v>46918</v>
      </c>
      <c r="F35" s="22">
        <f>G35+H35</f>
        <v>116121</v>
      </c>
      <c r="G35" s="22">
        <v>55991</v>
      </c>
      <c r="H35" s="22">
        <v>60130</v>
      </c>
      <c r="I35" s="5">
        <f>F35/$F$8*100</f>
        <v>220.41037127021488</v>
      </c>
      <c r="J35" s="44">
        <f t="shared" si="6"/>
        <v>2.4749776205294345</v>
      </c>
      <c r="K35" s="5">
        <f t="shared" si="4"/>
        <v>615.73254149212573</v>
      </c>
      <c r="L35" s="406" t="s">
        <v>662</v>
      </c>
    </row>
    <row r="36" spans="1:15" ht="15.75" customHeight="1">
      <c r="A36" s="1"/>
      <c r="B36" s="1"/>
      <c r="C36" s="1">
        <v>22</v>
      </c>
      <c r="D36" s="4"/>
      <c r="E36" s="22">
        <v>46851</v>
      </c>
      <c r="F36" s="22">
        <f>G36+H36</f>
        <v>116611</v>
      </c>
      <c r="G36" s="22">
        <v>56191</v>
      </c>
      <c r="H36" s="22">
        <v>60420</v>
      </c>
      <c r="I36" s="5">
        <f>F36/$F$8*100</f>
        <v>221.34044491686282</v>
      </c>
      <c r="J36" s="44">
        <f t="shared" si="6"/>
        <v>2.4889756888860428</v>
      </c>
      <c r="K36" s="5">
        <f t="shared" si="4"/>
        <v>618.33077045442496</v>
      </c>
      <c r="L36" s="406" t="s">
        <v>632</v>
      </c>
      <c r="M36" s="1"/>
      <c r="N36" s="1"/>
      <c r="O36" s="1"/>
    </row>
    <row r="37" spans="1:15" ht="15.75" customHeight="1">
      <c r="A37" s="1"/>
      <c r="B37" s="1"/>
      <c r="C37" s="1">
        <v>23</v>
      </c>
      <c r="D37" s="4"/>
      <c r="E37" s="22">
        <v>47257</v>
      </c>
      <c r="F37" s="22">
        <v>116359</v>
      </c>
      <c r="G37" s="22">
        <v>55992</v>
      </c>
      <c r="H37" s="22">
        <v>60367</v>
      </c>
      <c r="I37" s="5">
        <v>220.86212132715818</v>
      </c>
      <c r="J37" s="44">
        <f t="shared" si="6"/>
        <v>2.4622595594303491</v>
      </c>
      <c r="K37" s="5">
        <f t="shared" si="4"/>
        <v>616.99453841667105</v>
      </c>
      <c r="L37" s="406" t="s">
        <v>198</v>
      </c>
      <c r="M37" s="1"/>
      <c r="N37" s="1"/>
      <c r="O37" s="1"/>
    </row>
    <row r="38" spans="1:15" ht="15.75" customHeight="1">
      <c r="A38" s="1"/>
      <c r="B38" s="1"/>
      <c r="C38" s="1">
        <v>24</v>
      </c>
      <c r="D38" s="4"/>
      <c r="E38" s="22">
        <v>47636</v>
      </c>
      <c r="F38" s="22">
        <f>G38+H38</f>
        <v>116105</v>
      </c>
      <c r="G38" s="22">
        <v>55795</v>
      </c>
      <c r="H38" s="22">
        <v>60310</v>
      </c>
      <c r="I38" s="5">
        <f t="shared" ref="I38:I47" si="7">F38/$F$8*100</f>
        <v>220.38000151848757</v>
      </c>
      <c r="J38" s="44">
        <f t="shared" ref="J38:J47" si="8">F38/E38</f>
        <v>2.4373373079183809</v>
      </c>
      <c r="K38" s="5">
        <f t="shared" si="4"/>
        <v>615.64770136274456</v>
      </c>
      <c r="L38" s="406" t="s">
        <v>691</v>
      </c>
      <c r="M38" s="1"/>
      <c r="N38" s="1"/>
      <c r="O38" s="1"/>
    </row>
    <row r="39" spans="1:15" ht="15.75" customHeight="1">
      <c r="B39" s="1"/>
      <c r="C39" s="1">
        <v>25</v>
      </c>
      <c r="D39" s="4"/>
      <c r="E39" s="22">
        <v>47982</v>
      </c>
      <c r="F39" s="22">
        <v>115922</v>
      </c>
      <c r="G39" s="22">
        <v>55815</v>
      </c>
      <c r="H39" s="22">
        <v>60107</v>
      </c>
      <c r="I39" s="5">
        <f t="shared" si="7"/>
        <v>220.03264748310681</v>
      </c>
      <c r="J39" s="44">
        <f t="shared" si="8"/>
        <v>2.4159476470343044</v>
      </c>
      <c r="K39" s="5">
        <f t="shared" si="4"/>
        <v>614.67734238294713</v>
      </c>
      <c r="L39" s="406" t="s">
        <v>831</v>
      </c>
    </row>
    <row r="40" spans="1:15" ht="15.75" customHeight="1">
      <c r="B40" s="1"/>
      <c r="C40" s="404">
        <v>26</v>
      </c>
      <c r="D40" s="4"/>
      <c r="E40" s="22">
        <v>48851</v>
      </c>
      <c r="F40" s="22">
        <v>116263</v>
      </c>
      <c r="G40" s="22">
        <v>56142</v>
      </c>
      <c r="H40" s="22">
        <v>60121</v>
      </c>
      <c r="I40" s="5">
        <f t="shared" si="7"/>
        <v>220.67990281679445</v>
      </c>
      <c r="J40" s="44">
        <f t="shared" si="8"/>
        <v>2.3799512804241467</v>
      </c>
      <c r="K40" s="5">
        <f t="shared" ref="K40:K47" si="9">F40/189.37</f>
        <v>613.94624280509061</v>
      </c>
      <c r="L40" s="406" t="s">
        <v>47</v>
      </c>
    </row>
    <row r="41" spans="1:15" ht="15.75" customHeight="1">
      <c r="A41" s="1"/>
      <c r="B41" s="1"/>
      <c r="C41" s="404">
        <v>27</v>
      </c>
      <c r="D41" s="4"/>
      <c r="E41" s="41">
        <v>47573</v>
      </c>
      <c r="F41" s="22">
        <v>115942</v>
      </c>
      <c r="G41" s="22">
        <v>55910</v>
      </c>
      <c r="H41" s="22">
        <v>60032</v>
      </c>
      <c r="I41" s="5">
        <f t="shared" si="7"/>
        <v>220.0706096727659</v>
      </c>
      <c r="J41" s="44">
        <f t="shared" si="8"/>
        <v>2.4371387131356022</v>
      </c>
      <c r="K41" s="5">
        <f t="shared" si="9"/>
        <v>612.25114854517608</v>
      </c>
      <c r="L41" s="406" t="s">
        <v>834</v>
      </c>
      <c r="M41" s="1"/>
      <c r="N41" s="1"/>
      <c r="O41" s="1"/>
    </row>
    <row r="42" spans="1:15" ht="15.75" customHeight="1">
      <c r="A42" s="1"/>
      <c r="B42" s="1"/>
      <c r="C42" s="404">
        <v>28</v>
      </c>
      <c r="D42" s="4"/>
      <c r="E42" s="22">
        <v>47808</v>
      </c>
      <c r="F42" s="22">
        <v>115428</v>
      </c>
      <c r="G42" s="22">
        <v>55678</v>
      </c>
      <c r="H42" s="22">
        <v>59750</v>
      </c>
      <c r="I42" s="5">
        <f t="shared" si="7"/>
        <v>219.09498139852707</v>
      </c>
      <c r="J42" s="44">
        <f t="shared" si="8"/>
        <v>2.4144076305220885</v>
      </c>
      <c r="K42" s="5">
        <f t="shared" si="9"/>
        <v>609.5368854623224</v>
      </c>
      <c r="L42" s="406" t="s">
        <v>198</v>
      </c>
      <c r="M42" s="1"/>
      <c r="N42" s="1"/>
      <c r="O42" s="1"/>
    </row>
    <row r="43" spans="1:15" ht="15.75" customHeight="1">
      <c r="A43" s="1"/>
      <c r="B43" s="1"/>
      <c r="C43" s="404">
        <v>29</v>
      </c>
      <c r="D43" s="4"/>
      <c r="E43" s="22">
        <v>48005</v>
      </c>
      <c r="F43" s="22">
        <v>114882</v>
      </c>
      <c r="G43" s="22">
        <v>55410</v>
      </c>
      <c r="H43" s="22">
        <v>59472</v>
      </c>
      <c r="I43" s="5">
        <f t="shared" si="7"/>
        <v>218.05861362083365</v>
      </c>
      <c r="J43" s="44">
        <f t="shared" si="8"/>
        <v>2.3931257160712427</v>
      </c>
      <c r="K43" s="5">
        <f t="shared" si="9"/>
        <v>606.653641020225</v>
      </c>
      <c r="L43" s="406" t="s">
        <v>296</v>
      </c>
      <c r="M43" s="1"/>
      <c r="N43" s="1"/>
      <c r="O43" s="1"/>
    </row>
    <row r="44" spans="1:15" ht="15.75" customHeight="1">
      <c r="A44" s="1"/>
      <c r="B44" s="1"/>
      <c r="C44" s="404">
        <v>30</v>
      </c>
      <c r="D44" s="4"/>
      <c r="E44" s="22">
        <v>48412</v>
      </c>
      <c r="F44" s="22">
        <v>114601</v>
      </c>
      <c r="G44" s="22">
        <v>55274</v>
      </c>
      <c r="H44" s="22">
        <v>59327</v>
      </c>
      <c r="I44" s="5">
        <f t="shared" si="7"/>
        <v>217.52524485612329</v>
      </c>
      <c r="J44" s="44">
        <f t="shared" si="8"/>
        <v>2.3672023465256546</v>
      </c>
      <c r="K44" s="5">
        <f t="shared" si="9"/>
        <v>605.16977345936527</v>
      </c>
      <c r="L44" s="406" t="s">
        <v>867</v>
      </c>
      <c r="M44" s="1"/>
      <c r="N44" s="1"/>
      <c r="O44" s="1"/>
    </row>
    <row r="45" spans="1:15" ht="15.75" customHeight="1">
      <c r="A45" s="1"/>
      <c r="B45" s="1" t="s">
        <v>869</v>
      </c>
      <c r="C45" s="404" t="s">
        <v>868</v>
      </c>
      <c r="D45" s="4"/>
      <c r="E45" s="22">
        <v>48812</v>
      </c>
      <c r="F45" s="22">
        <v>114256</v>
      </c>
      <c r="G45" s="22">
        <v>55242</v>
      </c>
      <c r="H45" s="22">
        <v>59014</v>
      </c>
      <c r="I45" s="5">
        <f t="shared" si="7"/>
        <v>216.87039708450385</v>
      </c>
      <c r="J45" s="44">
        <f t="shared" si="8"/>
        <v>2.3407358846185362</v>
      </c>
      <c r="K45" s="5">
        <f t="shared" si="9"/>
        <v>603.34794318001798</v>
      </c>
      <c r="L45" s="406" t="s">
        <v>47</v>
      </c>
      <c r="M45" s="1"/>
      <c r="N45" s="1"/>
      <c r="O45" s="1"/>
    </row>
    <row r="46" spans="1:15" ht="15.75" customHeight="1">
      <c r="A46" s="1"/>
      <c r="B46" s="1"/>
      <c r="C46" s="404">
        <v>2</v>
      </c>
      <c r="D46" s="4"/>
      <c r="E46" s="22">
        <v>48858</v>
      </c>
      <c r="F46" s="22">
        <v>113979</v>
      </c>
      <c r="G46" s="22">
        <v>54951</v>
      </c>
      <c r="H46" s="22">
        <v>59028</v>
      </c>
      <c r="I46" s="5">
        <f t="shared" si="7"/>
        <v>216.34462075772532</v>
      </c>
      <c r="J46" s="44">
        <f t="shared" si="8"/>
        <v>2.332862581358222</v>
      </c>
      <c r="K46" s="5">
        <f t="shared" si="9"/>
        <v>601.88519828906374</v>
      </c>
      <c r="L46" s="406" t="s">
        <v>870</v>
      </c>
      <c r="M46" s="1"/>
      <c r="N46" s="1"/>
      <c r="O46" s="1"/>
    </row>
    <row r="47" spans="1:15" ht="15.75" customHeight="1">
      <c r="A47" s="1"/>
      <c r="B47" s="1"/>
      <c r="C47" s="404">
        <v>3</v>
      </c>
      <c r="D47" s="4"/>
      <c r="E47" s="22">
        <v>48569</v>
      </c>
      <c r="F47" s="22">
        <v>112938</v>
      </c>
      <c r="G47" s="22">
        <v>54513</v>
      </c>
      <c r="H47" s="22">
        <v>58425</v>
      </c>
      <c r="I47" s="5">
        <f t="shared" si="7"/>
        <v>214.36868878596917</v>
      </c>
      <c r="J47" s="44">
        <f t="shared" si="8"/>
        <v>2.325310383166217</v>
      </c>
      <c r="K47" s="5">
        <f t="shared" si="9"/>
        <v>596.38802344616363</v>
      </c>
      <c r="L47" s="406" t="s">
        <v>198</v>
      </c>
      <c r="M47" s="1"/>
      <c r="N47" s="1"/>
      <c r="O47" s="1"/>
    </row>
    <row r="48" spans="1:15" ht="15.75" customHeight="1">
      <c r="A48" s="1"/>
      <c r="B48" s="1"/>
      <c r="C48" s="404">
        <v>4</v>
      </c>
      <c r="D48" s="4"/>
      <c r="E48" s="22">
        <v>48641</v>
      </c>
      <c r="F48" s="22">
        <v>112206</v>
      </c>
      <c r="G48" s="22">
        <v>54226</v>
      </c>
      <c r="H48" s="22">
        <v>57980</v>
      </c>
      <c r="I48" s="5">
        <f t="shared" ref="I48:I49" si="10">F48/$F$8*100</f>
        <v>212.97927264444613</v>
      </c>
      <c r="J48" s="44">
        <f t="shared" ref="J48:J50" si="11">F48/E48</f>
        <v>2.306819349931128</v>
      </c>
      <c r="K48" s="5">
        <f t="shared" ref="K48:K50" si="12">F48/189.37</f>
        <v>592.52257485346149</v>
      </c>
      <c r="L48" s="406" t="s">
        <v>47</v>
      </c>
      <c r="M48" s="1"/>
      <c r="N48" s="1"/>
      <c r="O48" s="1"/>
    </row>
    <row r="49" spans="1:15" ht="15.75" customHeight="1">
      <c r="A49" s="1"/>
      <c r="B49" s="1"/>
      <c r="C49" s="404">
        <v>5</v>
      </c>
      <c r="D49" s="4"/>
      <c r="E49" s="22">
        <v>49357</v>
      </c>
      <c r="F49" s="22">
        <v>112171</v>
      </c>
      <c r="G49" s="22">
        <v>54364</v>
      </c>
      <c r="H49" s="22">
        <v>57807</v>
      </c>
      <c r="I49" s="5">
        <f t="shared" si="10"/>
        <v>212.9128388125427</v>
      </c>
      <c r="J49" s="44">
        <f t="shared" si="11"/>
        <v>2.2726462305245456</v>
      </c>
      <c r="K49" s="5">
        <f t="shared" si="12"/>
        <v>592.33775149178859</v>
      </c>
      <c r="L49" s="406" t="s">
        <v>296</v>
      </c>
      <c r="M49" s="1"/>
      <c r="N49" s="1"/>
      <c r="O49" s="1"/>
    </row>
    <row r="50" spans="1:15" ht="15.75" customHeight="1" thickBot="1">
      <c r="A50" s="1"/>
      <c r="B50" s="3"/>
      <c r="C50" s="64">
        <v>6</v>
      </c>
      <c r="D50" s="77"/>
      <c r="E50" s="407">
        <v>49689</v>
      </c>
      <c r="F50" s="407">
        <v>111667</v>
      </c>
      <c r="G50" s="407">
        <v>54209</v>
      </c>
      <c r="H50" s="407">
        <v>57458</v>
      </c>
      <c r="I50" s="86">
        <f>F50/$F$8*100</f>
        <v>211.95619163313339</v>
      </c>
      <c r="J50" s="408">
        <f t="shared" si="11"/>
        <v>2.2473183199500895</v>
      </c>
      <c r="K50" s="86">
        <f t="shared" si="12"/>
        <v>589.67629508369862</v>
      </c>
      <c r="L50" s="369" t="s">
        <v>47</v>
      </c>
      <c r="M50" s="1"/>
      <c r="N50" s="1"/>
      <c r="O50" s="1"/>
    </row>
    <row r="51" spans="1:15" ht="18" customHeight="1">
      <c r="B51" s="2" t="s">
        <v>50</v>
      </c>
      <c r="K51" s="1"/>
    </row>
    <row r="52" spans="1:15" ht="13.5" customHeight="1">
      <c r="B52" s="2" t="s">
        <v>51</v>
      </c>
    </row>
    <row r="54" spans="1:15" ht="13.5" customHeight="1">
      <c r="L54" s="1"/>
    </row>
  </sheetData>
  <mergeCells count="10">
    <mergeCell ref="L4:L6"/>
    <mergeCell ref="F2:J2"/>
    <mergeCell ref="K3:L3"/>
    <mergeCell ref="B4:D6"/>
    <mergeCell ref="E4:E6"/>
    <mergeCell ref="F4:I4"/>
    <mergeCell ref="F5:F6"/>
    <mergeCell ref="G5:G6"/>
    <mergeCell ref="H5:H6"/>
    <mergeCell ref="I5:I6"/>
  </mergeCells>
  <phoneticPr fontId="2"/>
  <pageMargins left="0.75" right="0.75" top="1" bottom="1" header="0.51200000000000001" footer="0.51200000000000001"/>
  <pageSetup paperSize="9" scale="90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W40"/>
  <sheetViews>
    <sheetView showGridLines="0" view="pageBreakPreview" zoomScaleNormal="100" zoomScaleSheetLayoutView="100" workbookViewId="0">
      <pane xSplit="3" topLeftCell="I1" activePane="topRight" state="frozen"/>
      <selection activeCell="H43" sqref="H43"/>
      <selection pane="topRight" activeCell="H43" sqref="H43"/>
    </sheetView>
  </sheetViews>
  <sheetFormatPr defaultColWidth="9" defaultRowHeight="13.5" customHeight="1"/>
  <cols>
    <col min="1" max="1" width="3.21875" style="2" customWidth="1"/>
    <col min="2" max="2" width="2.6640625" style="2" customWidth="1"/>
    <col min="3" max="3" width="16" style="2" customWidth="1"/>
    <col min="4" max="5" width="11.33203125" style="2" customWidth="1"/>
    <col min="6" max="6" width="7.77734375" style="2" customWidth="1"/>
    <col min="7" max="8" width="8.109375" style="2" customWidth="1"/>
    <col min="9" max="10" width="7.77734375" style="2" customWidth="1"/>
    <col min="11" max="11" width="8.109375" style="2" customWidth="1"/>
    <col min="12" max="12" width="7.33203125" style="2" customWidth="1"/>
    <col min="13" max="14" width="7" style="2" bestFit="1" customWidth="1"/>
    <col min="15" max="15" width="7.6640625" style="2" bestFit="1" customWidth="1"/>
    <col min="16" max="16" width="8.21875" style="2" bestFit="1" customWidth="1"/>
    <col min="17" max="18" width="9.21875" style="2" customWidth="1"/>
    <col min="19" max="19" width="8.44140625" style="2" bestFit="1" customWidth="1"/>
    <col min="20" max="20" width="8.33203125" style="2" bestFit="1" customWidth="1"/>
    <col min="21" max="21" width="6.77734375" style="2" bestFit="1" customWidth="1"/>
    <col min="22" max="22" width="5.88671875" style="2" bestFit="1" customWidth="1"/>
    <col min="23" max="23" width="10.77734375" style="2" bestFit="1" customWidth="1"/>
    <col min="24" max="16384" width="9" style="2"/>
  </cols>
  <sheetData>
    <row r="2" spans="2:23" ht="18" customHeight="1">
      <c r="E2" s="412" t="s">
        <v>849</v>
      </c>
      <c r="F2" s="413"/>
      <c r="G2" s="413"/>
      <c r="H2" s="413"/>
      <c r="I2" s="413"/>
      <c r="J2" s="413"/>
      <c r="K2" s="413"/>
      <c r="L2" s="413"/>
      <c r="M2" s="2" t="s">
        <v>917</v>
      </c>
    </row>
    <row r="3" spans="2:23" ht="18" customHeight="1" thickBot="1">
      <c r="T3" s="414" t="s">
        <v>878</v>
      </c>
      <c r="U3" s="414"/>
      <c r="V3" s="414"/>
      <c r="W3" s="414"/>
    </row>
    <row r="4" spans="2:23" ht="15" customHeight="1">
      <c r="B4" s="415" t="s">
        <v>509</v>
      </c>
      <c r="C4" s="442"/>
      <c r="D4" s="479" t="s">
        <v>188</v>
      </c>
      <c r="E4" s="418" t="s">
        <v>685</v>
      </c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20"/>
      <c r="V4" s="468" t="s">
        <v>684</v>
      </c>
      <c r="W4" s="471" t="s">
        <v>325</v>
      </c>
    </row>
    <row r="5" spans="2:23" ht="18" customHeight="1">
      <c r="B5" s="416"/>
      <c r="C5" s="478"/>
      <c r="D5" s="456"/>
      <c r="E5" s="440" t="s">
        <v>188</v>
      </c>
      <c r="F5" s="474" t="s">
        <v>326</v>
      </c>
      <c r="G5" s="453"/>
      <c r="H5" s="453"/>
      <c r="I5" s="453"/>
      <c r="J5" s="454"/>
      <c r="K5" s="452" t="s">
        <v>654</v>
      </c>
      <c r="L5" s="476"/>
      <c r="M5" s="476"/>
      <c r="N5" s="476"/>
      <c r="O5" s="476"/>
      <c r="P5" s="476"/>
      <c r="Q5" s="476"/>
      <c r="R5" s="476"/>
      <c r="S5" s="476"/>
      <c r="T5" s="476"/>
      <c r="U5" s="477"/>
      <c r="V5" s="469"/>
      <c r="W5" s="472"/>
    </row>
    <row r="6" spans="2:23" ht="13.5" customHeight="1">
      <c r="B6" s="416"/>
      <c r="C6" s="478"/>
      <c r="D6" s="456"/>
      <c r="E6" s="456"/>
      <c r="F6" s="271"/>
      <c r="G6" s="271"/>
      <c r="H6" s="271"/>
      <c r="I6" s="271"/>
      <c r="J6" s="271"/>
      <c r="K6" s="267"/>
      <c r="L6" s="272"/>
      <c r="M6" s="271"/>
      <c r="N6" s="271"/>
      <c r="O6" s="271"/>
      <c r="P6" s="271"/>
      <c r="Q6" s="271"/>
      <c r="R6" s="271"/>
      <c r="S6" s="271"/>
      <c r="T6" s="271"/>
      <c r="U6" s="271"/>
      <c r="V6" s="469"/>
      <c r="W6" s="472"/>
    </row>
    <row r="7" spans="2:23" ht="13.5" customHeight="1">
      <c r="B7" s="416"/>
      <c r="C7" s="478"/>
      <c r="D7" s="456"/>
      <c r="E7" s="456"/>
      <c r="F7" s="456" t="s">
        <v>188</v>
      </c>
      <c r="G7" s="261" t="s">
        <v>327</v>
      </c>
      <c r="H7" s="261" t="s">
        <v>328</v>
      </c>
      <c r="I7" s="261" t="s">
        <v>329</v>
      </c>
      <c r="J7" s="261" t="s">
        <v>330</v>
      </c>
      <c r="K7" s="456" t="s">
        <v>188</v>
      </c>
      <c r="L7" s="261" t="s">
        <v>328</v>
      </c>
      <c r="M7" s="268" t="s">
        <v>328</v>
      </c>
      <c r="N7" s="261" t="s">
        <v>331</v>
      </c>
      <c r="O7" s="261" t="s">
        <v>331</v>
      </c>
      <c r="P7" s="261" t="s">
        <v>332</v>
      </c>
      <c r="Q7" s="261" t="s">
        <v>333</v>
      </c>
      <c r="R7" s="261" t="s">
        <v>333</v>
      </c>
      <c r="S7" s="261" t="s">
        <v>334</v>
      </c>
      <c r="T7" s="261" t="s">
        <v>335</v>
      </c>
      <c r="U7" s="261" t="s">
        <v>336</v>
      </c>
      <c r="V7" s="469"/>
      <c r="W7" s="472"/>
    </row>
    <row r="8" spans="2:23" ht="6.9" customHeight="1">
      <c r="B8" s="416"/>
      <c r="C8" s="478"/>
      <c r="D8" s="456"/>
      <c r="E8" s="456"/>
      <c r="F8" s="456"/>
      <c r="G8" s="261"/>
      <c r="H8" s="261"/>
      <c r="I8" s="261"/>
      <c r="J8" s="261"/>
      <c r="K8" s="456"/>
      <c r="L8" s="261"/>
      <c r="M8" s="268"/>
      <c r="N8" s="261"/>
      <c r="O8" s="261"/>
      <c r="P8" s="261"/>
      <c r="Q8" s="261"/>
      <c r="R8" s="261"/>
      <c r="S8" s="261"/>
      <c r="T8" s="261"/>
      <c r="U8" s="261"/>
      <c r="V8" s="469"/>
      <c r="W8" s="472"/>
    </row>
    <row r="9" spans="2:23" ht="13.5" customHeight="1">
      <c r="B9" s="416"/>
      <c r="C9" s="478"/>
      <c r="D9" s="456"/>
      <c r="E9" s="456"/>
      <c r="F9" s="456"/>
      <c r="G9" s="261"/>
      <c r="H9" s="261" t="s">
        <v>521</v>
      </c>
      <c r="I9" s="261" t="s">
        <v>521</v>
      </c>
      <c r="J9" s="261" t="s">
        <v>521</v>
      </c>
      <c r="K9" s="456"/>
      <c r="L9" s="261" t="s">
        <v>337</v>
      </c>
      <c r="M9" s="268" t="s">
        <v>117</v>
      </c>
      <c r="N9" s="261" t="s">
        <v>338</v>
      </c>
      <c r="O9" s="261" t="s">
        <v>338</v>
      </c>
      <c r="P9" s="261" t="s">
        <v>339</v>
      </c>
      <c r="Q9" s="261" t="s">
        <v>340</v>
      </c>
      <c r="R9" s="261" t="s">
        <v>341</v>
      </c>
      <c r="S9" s="261" t="s">
        <v>342</v>
      </c>
      <c r="T9" s="261" t="s">
        <v>343</v>
      </c>
      <c r="U9" s="261" t="s">
        <v>344</v>
      </c>
      <c r="V9" s="469"/>
      <c r="W9" s="472"/>
    </row>
    <row r="10" spans="2:23" ht="6.9" customHeight="1">
      <c r="B10" s="416"/>
      <c r="C10" s="478"/>
      <c r="D10" s="456"/>
      <c r="E10" s="456"/>
      <c r="F10" s="456"/>
      <c r="G10" s="261"/>
      <c r="H10" s="261"/>
      <c r="I10" s="261"/>
      <c r="J10" s="261"/>
      <c r="K10" s="456"/>
      <c r="L10" s="261"/>
      <c r="M10" s="268"/>
      <c r="N10" s="261"/>
      <c r="O10" s="261"/>
      <c r="P10" s="480" t="s">
        <v>345</v>
      </c>
      <c r="Q10" s="261"/>
      <c r="R10" s="261"/>
      <c r="S10" s="261"/>
      <c r="T10" s="261"/>
      <c r="U10" s="261"/>
      <c r="V10" s="469"/>
      <c r="W10" s="472"/>
    </row>
    <row r="11" spans="2:23" ht="13.5" customHeight="1">
      <c r="B11" s="416"/>
      <c r="C11" s="478"/>
      <c r="D11" s="456"/>
      <c r="E11" s="456"/>
      <c r="F11" s="456"/>
      <c r="G11" s="261" t="s">
        <v>346</v>
      </c>
      <c r="H11" s="261" t="s">
        <v>347</v>
      </c>
      <c r="I11" s="261" t="s">
        <v>347</v>
      </c>
      <c r="J11" s="261" t="s">
        <v>347</v>
      </c>
      <c r="K11" s="456"/>
      <c r="L11" s="261" t="s">
        <v>347</v>
      </c>
      <c r="M11" s="268" t="s">
        <v>362</v>
      </c>
      <c r="N11" s="261" t="s">
        <v>348</v>
      </c>
      <c r="O11" s="261" t="s">
        <v>361</v>
      </c>
      <c r="P11" s="480"/>
      <c r="Q11" s="261" t="s">
        <v>339</v>
      </c>
      <c r="R11" s="261" t="s">
        <v>339</v>
      </c>
      <c r="S11" s="261" t="s">
        <v>339</v>
      </c>
      <c r="T11" s="261" t="s">
        <v>352</v>
      </c>
      <c r="U11" s="261" t="s">
        <v>353</v>
      </c>
      <c r="V11" s="469"/>
      <c r="W11" s="472"/>
    </row>
    <row r="12" spans="2:23" ht="13.5" customHeight="1">
      <c r="B12" s="416"/>
      <c r="C12" s="478"/>
      <c r="D12" s="456"/>
      <c r="E12" s="456"/>
      <c r="F12" s="456"/>
      <c r="G12" s="261"/>
      <c r="H12" s="261"/>
      <c r="I12" s="261"/>
      <c r="J12" s="261"/>
      <c r="K12" s="456"/>
      <c r="L12" s="261"/>
      <c r="M12" s="268"/>
      <c r="N12" s="261"/>
      <c r="O12" s="261" t="s">
        <v>362</v>
      </c>
      <c r="P12" s="481"/>
      <c r="Q12" s="50" t="s">
        <v>354</v>
      </c>
      <c r="R12" s="50" t="s">
        <v>355</v>
      </c>
      <c r="S12" s="261"/>
      <c r="T12" s="261"/>
      <c r="U12" s="261"/>
      <c r="V12" s="469"/>
      <c r="W12" s="472"/>
    </row>
    <row r="13" spans="2:23" ht="13.5" customHeight="1">
      <c r="B13" s="416"/>
      <c r="C13" s="478"/>
      <c r="D13" s="456"/>
      <c r="E13" s="456"/>
      <c r="F13" s="456"/>
      <c r="G13" s="261"/>
      <c r="H13" s="261" t="s">
        <v>356</v>
      </c>
      <c r="I13" s="261" t="s">
        <v>356</v>
      </c>
      <c r="J13" s="261" t="s">
        <v>356</v>
      </c>
      <c r="K13" s="456"/>
      <c r="L13" s="261" t="s">
        <v>356</v>
      </c>
      <c r="M13" s="268" t="s">
        <v>356</v>
      </c>
      <c r="N13" s="261" t="s">
        <v>357</v>
      </c>
      <c r="O13" s="261" t="s">
        <v>357</v>
      </c>
      <c r="P13" s="261" t="s">
        <v>358</v>
      </c>
      <c r="Q13" s="261" t="s">
        <v>358</v>
      </c>
      <c r="R13" s="261" t="s">
        <v>358</v>
      </c>
      <c r="S13" s="261" t="s">
        <v>358</v>
      </c>
      <c r="T13" s="261" t="s">
        <v>118</v>
      </c>
      <c r="U13" s="261" t="s">
        <v>359</v>
      </c>
      <c r="V13" s="469"/>
      <c r="W13" s="472"/>
    </row>
    <row r="14" spans="2:23" ht="6.9" customHeight="1">
      <c r="B14" s="416"/>
      <c r="C14" s="478"/>
      <c r="D14" s="456"/>
      <c r="E14" s="456"/>
      <c r="F14" s="456"/>
      <c r="G14" s="261"/>
      <c r="H14" s="261"/>
      <c r="I14" s="261"/>
      <c r="J14" s="261"/>
      <c r="K14" s="456"/>
      <c r="L14" s="261"/>
      <c r="M14" s="268"/>
      <c r="N14" s="261"/>
      <c r="O14" s="261"/>
      <c r="P14" s="261"/>
      <c r="Q14" s="261"/>
      <c r="R14" s="261"/>
      <c r="S14" s="261"/>
      <c r="T14" s="261"/>
      <c r="U14" s="261"/>
      <c r="V14" s="469"/>
      <c r="W14" s="472"/>
    </row>
    <row r="15" spans="2:23" s="52" customFormat="1" ht="17.100000000000001" customHeight="1">
      <c r="B15" s="417"/>
      <c r="C15" s="443"/>
      <c r="D15" s="441"/>
      <c r="E15" s="441"/>
      <c r="F15" s="441"/>
      <c r="G15" s="51" t="s">
        <v>523</v>
      </c>
      <c r="H15" s="51" t="s">
        <v>523</v>
      </c>
      <c r="I15" s="51" t="s">
        <v>523</v>
      </c>
      <c r="J15" s="51" t="s">
        <v>523</v>
      </c>
      <c r="K15" s="441"/>
      <c r="L15" s="51" t="s">
        <v>523</v>
      </c>
      <c r="M15" s="78" t="s">
        <v>523</v>
      </c>
      <c r="N15" s="51" t="s">
        <v>523</v>
      </c>
      <c r="O15" s="51" t="s">
        <v>523</v>
      </c>
      <c r="P15" s="51" t="s">
        <v>360</v>
      </c>
      <c r="Q15" s="51" t="s">
        <v>360</v>
      </c>
      <c r="R15" s="51" t="s">
        <v>360</v>
      </c>
      <c r="S15" s="51" t="s">
        <v>523</v>
      </c>
      <c r="T15" s="51" t="s">
        <v>360</v>
      </c>
      <c r="U15" s="51" t="s">
        <v>523</v>
      </c>
      <c r="V15" s="470"/>
      <c r="W15" s="473"/>
    </row>
    <row r="16" spans="2:23" ht="9.9" customHeight="1">
      <c r="B16" s="259"/>
      <c r="C16" s="259"/>
      <c r="D16" s="256"/>
      <c r="E16" s="259"/>
      <c r="F16" s="259"/>
      <c r="G16" s="300"/>
      <c r="H16" s="300"/>
      <c r="I16" s="300"/>
      <c r="J16" s="300"/>
      <c r="K16" s="259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53"/>
      <c r="W16" s="53"/>
    </row>
    <row r="17" spans="2:23" ht="13.5" customHeight="1">
      <c r="B17" s="1" t="s">
        <v>197</v>
      </c>
      <c r="C17" s="1"/>
      <c r="D17" s="9">
        <v>48726</v>
      </c>
      <c r="E17" s="8">
        <f>F17+K17</f>
        <v>31698</v>
      </c>
      <c r="F17" s="8">
        <f>SUM(G17:J17)</f>
        <v>28578</v>
      </c>
      <c r="G17" s="8">
        <v>11315</v>
      </c>
      <c r="H17" s="8">
        <v>12750</v>
      </c>
      <c r="I17" s="8">
        <v>662</v>
      </c>
      <c r="J17" s="8">
        <v>3851</v>
      </c>
      <c r="K17" s="8">
        <f>SUM(L17:U17)</f>
        <v>3120</v>
      </c>
      <c r="L17" s="8">
        <v>137</v>
      </c>
      <c r="M17" s="8">
        <v>606</v>
      </c>
      <c r="N17" s="8">
        <v>294</v>
      </c>
      <c r="O17" s="8">
        <v>716</v>
      </c>
      <c r="P17" s="8">
        <v>92</v>
      </c>
      <c r="Q17" s="8">
        <v>366</v>
      </c>
      <c r="R17" s="8">
        <v>45</v>
      </c>
      <c r="S17" s="8">
        <v>110</v>
      </c>
      <c r="T17" s="8">
        <v>236</v>
      </c>
      <c r="U17" s="8">
        <v>518</v>
      </c>
      <c r="V17" s="8">
        <v>375</v>
      </c>
      <c r="W17" s="8">
        <v>16608</v>
      </c>
    </row>
    <row r="18" spans="2:23" ht="6.9" customHeight="1">
      <c r="B18" s="1"/>
      <c r="C18" s="1"/>
      <c r="D18" s="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2:23" ht="13.5" customHeight="1">
      <c r="B19" s="1" t="s">
        <v>554</v>
      </c>
      <c r="C19" s="1"/>
      <c r="D19" s="9">
        <v>109844</v>
      </c>
      <c r="E19" s="8">
        <f>F19+K19</f>
        <v>92228</v>
      </c>
      <c r="F19" s="8">
        <f>SUM(G19:J19)</f>
        <v>79840</v>
      </c>
      <c r="G19" s="8">
        <v>22630</v>
      </c>
      <c r="H19" s="8">
        <v>46710</v>
      </c>
      <c r="I19" s="8">
        <v>1508</v>
      </c>
      <c r="J19" s="8">
        <v>8992</v>
      </c>
      <c r="K19" s="8">
        <f>SUM(L19:U19)</f>
        <v>12388</v>
      </c>
      <c r="L19" s="8">
        <v>548</v>
      </c>
      <c r="M19" s="8">
        <v>1818</v>
      </c>
      <c r="N19" s="8">
        <v>1711</v>
      </c>
      <c r="O19" s="8">
        <v>3247</v>
      </c>
      <c r="P19" s="8">
        <v>304</v>
      </c>
      <c r="Q19" s="8">
        <v>1662</v>
      </c>
      <c r="R19" s="8">
        <v>225</v>
      </c>
      <c r="S19" s="8">
        <v>707</v>
      </c>
      <c r="T19" s="8">
        <v>490</v>
      </c>
      <c r="U19" s="8">
        <v>1676</v>
      </c>
      <c r="V19" s="8">
        <v>888</v>
      </c>
      <c r="W19" s="8">
        <v>16608</v>
      </c>
    </row>
    <row r="20" spans="2:23" ht="6.9" customHeight="1">
      <c r="B20" s="1"/>
      <c r="C20" s="1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2:23" ht="6.9" customHeight="1">
      <c r="B21" s="1"/>
      <c r="C21" s="1"/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2:23" ht="6.9" customHeight="1">
      <c r="B22" s="1"/>
      <c r="C22" s="1"/>
      <c r="D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2:23" ht="13.5" customHeight="1">
      <c r="B23" s="55" t="s">
        <v>682</v>
      </c>
      <c r="C23" s="1"/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2:23" ht="13.5" customHeight="1">
      <c r="B24" s="1"/>
      <c r="C24" s="281" t="s">
        <v>609</v>
      </c>
      <c r="D24" s="9">
        <f>SUM(E24,V24,W24)</f>
        <v>4144</v>
      </c>
      <c r="E24" s="8">
        <f>F24+K24</f>
        <v>4137</v>
      </c>
      <c r="F24" s="8">
        <f>SUM(G24:J24)</f>
        <v>3779</v>
      </c>
      <c r="G24" s="8">
        <v>0</v>
      </c>
      <c r="H24" s="8">
        <v>3542</v>
      </c>
      <c r="I24" s="8">
        <v>12</v>
      </c>
      <c r="J24" s="8">
        <v>225</v>
      </c>
      <c r="K24" s="8">
        <f>SUM(L24:U24)</f>
        <v>358</v>
      </c>
      <c r="L24" s="8">
        <v>0</v>
      </c>
      <c r="M24" s="8">
        <v>0</v>
      </c>
      <c r="N24" s="8">
        <v>71</v>
      </c>
      <c r="O24" s="8">
        <v>102</v>
      </c>
      <c r="P24" s="8">
        <v>5</v>
      </c>
      <c r="Q24" s="8">
        <v>64</v>
      </c>
      <c r="R24" s="8">
        <v>9</v>
      </c>
      <c r="S24" s="8">
        <v>49</v>
      </c>
      <c r="T24" s="8">
        <v>0</v>
      </c>
      <c r="U24" s="8">
        <v>58</v>
      </c>
      <c r="V24" s="8">
        <v>7</v>
      </c>
      <c r="W24" s="8">
        <v>0</v>
      </c>
    </row>
    <row r="25" spans="2:23" ht="6.9" customHeight="1">
      <c r="B25" s="1"/>
      <c r="C25" s="1"/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2:23" ht="13.5" customHeight="1">
      <c r="B26" s="1"/>
      <c r="C26" s="1" t="s">
        <v>554</v>
      </c>
      <c r="D26" s="9">
        <f>SUM(E26,V26,W26)</f>
        <v>16575</v>
      </c>
      <c r="E26" s="8">
        <f>F26+K26</f>
        <v>16534</v>
      </c>
      <c r="F26" s="8">
        <f>SUM(G26:J26)</f>
        <v>14644</v>
      </c>
      <c r="G26" s="8">
        <v>0</v>
      </c>
      <c r="H26" s="8">
        <v>13951</v>
      </c>
      <c r="I26" s="8">
        <v>35</v>
      </c>
      <c r="J26" s="8">
        <v>658</v>
      </c>
      <c r="K26" s="8">
        <f>SUM(L26:U26)</f>
        <v>1890</v>
      </c>
      <c r="L26" s="8">
        <v>0</v>
      </c>
      <c r="M26" s="8">
        <v>0</v>
      </c>
      <c r="N26" s="8">
        <v>434</v>
      </c>
      <c r="O26" s="8">
        <v>510</v>
      </c>
      <c r="P26" s="8">
        <v>22</v>
      </c>
      <c r="Q26" s="8">
        <v>309</v>
      </c>
      <c r="R26" s="8">
        <v>60</v>
      </c>
      <c r="S26" s="8">
        <v>329</v>
      </c>
      <c r="T26" s="8">
        <v>0</v>
      </c>
      <c r="U26" s="8">
        <v>226</v>
      </c>
      <c r="V26" s="8">
        <v>41</v>
      </c>
      <c r="W26" s="8">
        <v>0</v>
      </c>
    </row>
    <row r="27" spans="2:23" ht="6.9" customHeight="1">
      <c r="B27" s="1"/>
      <c r="C27" s="1"/>
      <c r="D27" s="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2:23" ht="13.5" customHeight="1">
      <c r="B28" s="1"/>
      <c r="C28" s="1" t="s">
        <v>655</v>
      </c>
      <c r="D28" s="9">
        <f>SUM(E28,V28,W28)</f>
        <v>5523</v>
      </c>
      <c r="E28" s="8">
        <f>F28+K28</f>
        <v>5513</v>
      </c>
      <c r="F28" s="8">
        <f>SUM(G28:J28)</f>
        <v>5064</v>
      </c>
      <c r="G28" s="8">
        <v>0</v>
      </c>
      <c r="H28" s="8">
        <v>4773</v>
      </c>
      <c r="I28" s="8">
        <v>14</v>
      </c>
      <c r="J28" s="8">
        <v>277</v>
      </c>
      <c r="K28" s="8">
        <f>SUM(L28:U28)</f>
        <v>449</v>
      </c>
      <c r="L28" s="8">
        <v>0</v>
      </c>
      <c r="M28" s="8">
        <v>0</v>
      </c>
      <c r="N28" s="8">
        <v>92</v>
      </c>
      <c r="O28" s="8">
        <v>132</v>
      </c>
      <c r="P28" s="8">
        <v>8</v>
      </c>
      <c r="Q28" s="8">
        <v>74</v>
      </c>
      <c r="R28" s="8">
        <v>12</v>
      </c>
      <c r="S28" s="8">
        <v>68</v>
      </c>
      <c r="T28" s="8">
        <v>0</v>
      </c>
      <c r="U28" s="8">
        <v>63</v>
      </c>
      <c r="V28" s="8">
        <v>10</v>
      </c>
      <c r="W28" s="8">
        <v>0</v>
      </c>
    </row>
    <row r="29" spans="2:23" ht="6.9" customHeight="1">
      <c r="B29" s="1"/>
      <c r="C29" s="1"/>
      <c r="D29" s="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2:23" ht="13.5" customHeight="1">
      <c r="B30" s="55" t="s">
        <v>683</v>
      </c>
      <c r="C30" s="1"/>
      <c r="D30" s="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2:23" ht="13.5" customHeight="1">
      <c r="B31" s="1"/>
      <c r="C31" s="281" t="s">
        <v>609</v>
      </c>
      <c r="D31" s="9">
        <f>SUM(E31,V31,W31)</f>
        <v>9959</v>
      </c>
      <c r="E31" s="8">
        <f>F31+K31</f>
        <v>9924</v>
      </c>
      <c r="F31" s="8">
        <f>SUM(G31:J31)</f>
        <v>8859</v>
      </c>
      <c r="G31" s="8">
        <v>0</v>
      </c>
      <c r="H31" s="8">
        <v>7680</v>
      </c>
      <c r="I31" s="8">
        <v>127</v>
      </c>
      <c r="J31" s="8">
        <v>1052</v>
      </c>
      <c r="K31" s="8">
        <f>SUM(L31:U31)</f>
        <v>1065</v>
      </c>
      <c r="L31" s="8">
        <v>0</v>
      </c>
      <c r="M31" s="8">
        <v>0</v>
      </c>
      <c r="N31" s="8">
        <v>210</v>
      </c>
      <c r="O31" s="8">
        <v>312</v>
      </c>
      <c r="P31" s="8">
        <v>14</v>
      </c>
      <c r="Q31" s="8">
        <v>233</v>
      </c>
      <c r="R31" s="8">
        <v>12</v>
      </c>
      <c r="S31" s="8">
        <v>94</v>
      </c>
      <c r="T31" s="8">
        <v>2</v>
      </c>
      <c r="U31" s="8">
        <v>188</v>
      </c>
      <c r="V31" s="8">
        <v>32</v>
      </c>
      <c r="W31" s="8">
        <v>3</v>
      </c>
    </row>
    <row r="32" spans="2:23" ht="6.9" customHeight="1">
      <c r="B32" s="1"/>
      <c r="C32" s="1"/>
      <c r="D32" s="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2:23" ht="13.5" customHeight="1">
      <c r="B33" s="1"/>
      <c r="C33" s="1" t="s">
        <v>554</v>
      </c>
      <c r="D33" s="9">
        <f>SUM(E33,V33,W33)</f>
        <v>39038</v>
      </c>
      <c r="E33" s="8">
        <f>F33+K33</f>
        <v>38896</v>
      </c>
      <c r="F33" s="8">
        <f>SUM(G33:J33)</f>
        <v>33557</v>
      </c>
      <c r="G33" s="8">
        <v>0</v>
      </c>
      <c r="H33" s="8">
        <v>30260</v>
      </c>
      <c r="I33" s="8">
        <v>346</v>
      </c>
      <c r="J33" s="8">
        <v>2951</v>
      </c>
      <c r="K33" s="8">
        <f>SUM(L33:U33)</f>
        <v>5339</v>
      </c>
      <c r="L33" s="8">
        <v>0</v>
      </c>
      <c r="M33" s="8">
        <v>0</v>
      </c>
      <c r="N33" s="8">
        <v>1265</v>
      </c>
      <c r="O33" s="8">
        <v>1522</v>
      </c>
      <c r="P33" s="8">
        <v>60</v>
      </c>
      <c r="Q33" s="8">
        <v>1094</v>
      </c>
      <c r="R33" s="8">
        <v>75</v>
      </c>
      <c r="S33" s="8">
        <v>620</v>
      </c>
      <c r="T33" s="8">
        <v>4</v>
      </c>
      <c r="U33" s="8">
        <v>699</v>
      </c>
      <c r="V33" s="8">
        <v>139</v>
      </c>
      <c r="W33" s="8">
        <v>3</v>
      </c>
    </row>
    <row r="34" spans="2:23" ht="6.9" customHeight="1">
      <c r="B34" s="1"/>
      <c r="C34" s="1"/>
      <c r="D34" s="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2:23" ht="13.5" customHeight="1">
      <c r="B35" s="1"/>
      <c r="C35" s="1" t="s">
        <v>659</v>
      </c>
      <c r="D35" s="9">
        <f>SUM(E35,V35,W35)</f>
        <v>17530</v>
      </c>
      <c r="E35" s="8">
        <f>F35+K35</f>
        <v>17474</v>
      </c>
      <c r="F35" s="8">
        <f>SUM(G35:J35)</f>
        <v>15773</v>
      </c>
      <c r="G35" s="8">
        <v>0</v>
      </c>
      <c r="H35" s="8">
        <v>13891</v>
      </c>
      <c r="I35" s="8">
        <v>188</v>
      </c>
      <c r="J35" s="8">
        <v>1694</v>
      </c>
      <c r="K35" s="8">
        <f>SUM(L35:U35)</f>
        <v>1701</v>
      </c>
      <c r="L35" s="8">
        <v>0</v>
      </c>
      <c r="M35" s="8">
        <v>0</v>
      </c>
      <c r="N35" s="8">
        <v>383</v>
      </c>
      <c r="O35" s="8">
        <v>521</v>
      </c>
      <c r="P35" s="8">
        <v>24</v>
      </c>
      <c r="Q35" s="8">
        <v>316</v>
      </c>
      <c r="R35" s="8">
        <v>21</v>
      </c>
      <c r="S35" s="8">
        <v>170</v>
      </c>
      <c r="T35" s="8">
        <v>3</v>
      </c>
      <c r="U35" s="8">
        <v>263</v>
      </c>
      <c r="V35" s="8">
        <v>53</v>
      </c>
      <c r="W35" s="8">
        <v>3</v>
      </c>
    </row>
    <row r="36" spans="2:23" ht="6.9" customHeight="1">
      <c r="B36" s="1"/>
      <c r="C36" s="1"/>
      <c r="D36" s="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2:23" ht="9.9" customHeight="1" thickBot="1">
      <c r="B37" s="3"/>
      <c r="C37" s="54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2:23" s="25" customFormat="1" ht="18" customHeight="1">
      <c r="C38" s="25" t="s">
        <v>571</v>
      </c>
      <c r="D38" s="25" t="s">
        <v>837</v>
      </c>
    </row>
    <row r="40" spans="2:23" ht="13.5" customHeight="1">
      <c r="O40" s="416"/>
      <c r="P40" s="475"/>
      <c r="Q40" s="475"/>
      <c r="R40" s="475"/>
      <c r="S40" s="475"/>
      <c r="T40" s="475"/>
      <c r="U40" s="475"/>
      <c r="V40" s="475"/>
      <c r="W40" s="475"/>
    </row>
  </sheetData>
  <mergeCells count="14">
    <mergeCell ref="O40:W40"/>
    <mergeCell ref="K5:U5"/>
    <mergeCell ref="B4:C15"/>
    <mergeCell ref="D4:D15"/>
    <mergeCell ref="E5:E15"/>
    <mergeCell ref="P10:P12"/>
    <mergeCell ref="E2:L2"/>
    <mergeCell ref="T3:W3"/>
    <mergeCell ref="V4:V15"/>
    <mergeCell ref="W4:W15"/>
    <mergeCell ref="F5:J5"/>
    <mergeCell ref="F7:F15"/>
    <mergeCell ref="K7:K15"/>
    <mergeCell ref="E4:U4"/>
  </mergeCells>
  <phoneticPr fontId="2"/>
  <pageMargins left="0.75" right="0.75" top="1" bottom="1" header="0.51200000000000001" footer="0.51200000000000001"/>
  <pageSetup paperSize="9" scale="70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K15"/>
  <sheetViews>
    <sheetView showGridLines="0" view="pageBreakPreview" zoomScaleNormal="100" zoomScaleSheetLayoutView="100" workbookViewId="0">
      <selection activeCell="H43" sqref="H43"/>
    </sheetView>
  </sheetViews>
  <sheetFormatPr defaultColWidth="9" defaultRowHeight="13.5" customHeight="1"/>
  <cols>
    <col min="1" max="1" width="5" style="2" customWidth="1"/>
    <col min="2" max="2" width="6.109375" style="2" customWidth="1"/>
    <col min="3" max="3" width="3.6640625" style="2" bestFit="1" customWidth="1"/>
    <col min="4" max="4" width="3.33203125" style="2" customWidth="1"/>
    <col min="5" max="7" width="9.88671875" style="2" customWidth="1"/>
    <col min="8" max="8" width="10.109375" style="2" customWidth="1"/>
    <col min="9" max="11" width="9.88671875" style="2" customWidth="1"/>
    <col min="12" max="12" width="4" style="2" customWidth="1"/>
    <col min="13" max="16384" width="9" style="2"/>
  </cols>
  <sheetData>
    <row r="2" spans="2:11" ht="18" customHeight="1">
      <c r="F2" s="412" t="s">
        <v>850</v>
      </c>
      <c r="G2" s="413"/>
      <c r="H2" s="413"/>
      <c r="I2" s="413"/>
    </row>
    <row r="3" spans="2:11" ht="13.8" thickBot="1">
      <c r="B3" s="2" t="s">
        <v>257</v>
      </c>
      <c r="J3" s="482" t="s">
        <v>238</v>
      </c>
      <c r="K3" s="482"/>
    </row>
    <row r="4" spans="2:11" ht="18" customHeight="1">
      <c r="B4" s="415" t="s">
        <v>293</v>
      </c>
      <c r="C4" s="415"/>
      <c r="D4" s="415"/>
      <c r="E4" s="418" t="s">
        <v>256</v>
      </c>
      <c r="F4" s="419"/>
      <c r="G4" s="419"/>
      <c r="H4" s="419"/>
      <c r="I4" s="418" t="s">
        <v>255</v>
      </c>
      <c r="J4" s="419"/>
      <c r="K4" s="419"/>
    </row>
    <row r="5" spans="2:11" ht="18" customHeight="1">
      <c r="B5" s="417"/>
      <c r="C5" s="417"/>
      <c r="D5" s="417"/>
      <c r="E5" s="257" t="s">
        <v>247</v>
      </c>
      <c r="F5" s="257" t="s">
        <v>199</v>
      </c>
      <c r="G5" s="257" t="s">
        <v>253</v>
      </c>
      <c r="H5" s="257" t="s">
        <v>254</v>
      </c>
      <c r="I5" s="257" t="s">
        <v>247</v>
      </c>
      <c r="J5" s="257" t="s">
        <v>199</v>
      </c>
      <c r="K5" s="257" t="s">
        <v>253</v>
      </c>
    </row>
    <row r="6" spans="2:11" ht="18.600000000000001" customHeight="1">
      <c r="B6" s="281" t="s">
        <v>220</v>
      </c>
      <c r="C6" s="1">
        <v>55</v>
      </c>
      <c r="D6" s="1" t="s">
        <v>295</v>
      </c>
      <c r="E6" s="119">
        <v>17178</v>
      </c>
      <c r="F6" s="42">
        <v>52298</v>
      </c>
      <c r="G6" s="253">
        <v>17.600000000000001</v>
      </c>
      <c r="H6" s="254">
        <v>2971.5</v>
      </c>
      <c r="I6" s="253">
        <v>50.3</v>
      </c>
      <c r="J6" s="253">
        <v>46.9</v>
      </c>
      <c r="K6" s="253">
        <v>9.5</v>
      </c>
    </row>
    <row r="7" spans="2:11" ht="18.600000000000001" customHeight="1">
      <c r="B7" s="281"/>
      <c r="C7" s="1">
        <v>60</v>
      </c>
      <c r="D7" s="1"/>
      <c r="E7" s="119">
        <v>19378</v>
      </c>
      <c r="F7" s="42">
        <v>57323</v>
      </c>
      <c r="G7" s="253">
        <v>18</v>
      </c>
      <c r="H7" s="254">
        <v>3184.6</v>
      </c>
      <c r="I7" s="253">
        <v>51.3</v>
      </c>
      <c r="J7" s="253">
        <v>48.6</v>
      </c>
      <c r="K7" s="253">
        <v>9.6</v>
      </c>
    </row>
    <row r="8" spans="2:11" ht="18.600000000000001" customHeight="1">
      <c r="B8" s="281" t="s">
        <v>294</v>
      </c>
      <c r="C8" s="1">
        <v>2</v>
      </c>
      <c r="D8" s="1"/>
      <c r="E8" s="119">
        <v>23084</v>
      </c>
      <c r="F8" s="42">
        <v>66186</v>
      </c>
      <c r="G8" s="253">
        <v>22.2</v>
      </c>
      <c r="H8" s="254">
        <v>2981.4</v>
      </c>
      <c r="I8" s="253">
        <v>59</v>
      </c>
      <c r="J8" s="253">
        <v>56.3</v>
      </c>
      <c r="K8" s="253">
        <v>11.8</v>
      </c>
    </row>
    <row r="9" spans="2:11" ht="18.600000000000001" customHeight="1">
      <c r="B9" s="281"/>
      <c r="C9" s="1">
        <v>7</v>
      </c>
      <c r="D9" s="1"/>
      <c r="E9" s="119">
        <v>25837</v>
      </c>
      <c r="F9" s="42">
        <v>70276</v>
      </c>
      <c r="G9" s="253">
        <v>23.6</v>
      </c>
      <c r="H9" s="254">
        <v>2975.3</v>
      </c>
      <c r="I9" s="253">
        <v>62</v>
      </c>
      <c r="J9" s="253">
        <v>59.2</v>
      </c>
      <c r="K9" s="253">
        <v>12.5</v>
      </c>
    </row>
    <row r="10" spans="2:11" ht="18.600000000000001" customHeight="1">
      <c r="B10" s="1"/>
      <c r="C10" s="1">
        <v>12</v>
      </c>
      <c r="D10" s="1"/>
      <c r="E10" s="119">
        <v>27362</v>
      </c>
      <c r="F10" s="42">
        <v>70842</v>
      </c>
      <c r="G10" s="253">
        <v>23.7</v>
      </c>
      <c r="H10" s="254">
        <v>2991.6</v>
      </c>
      <c r="I10" s="253">
        <v>63.1</v>
      </c>
      <c r="J10" s="253">
        <v>60.2</v>
      </c>
      <c r="K10" s="253">
        <v>12.6</v>
      </c>
    </row>
    <row r="11" spans="2:11" ht="18.600000000000001" customHeight="1">
      <c r="B11" s="1"/>
      <c r="C11" s="1">
        <v>17</v>
      </c>
      <c r="D11" s="1"/>
      <c r="E11" s="119">
        <v>28541</v>
      </c>
      <c r="F11" s="42">
        <v>70898</v>
      </c>
      <c r="G11" s="253">
        <v>23.9</v>
      </c>
      <c r="H11" s="254">
        <v>2967.7</v>
      </c>
      <c r="I11" s="253">
        <v>63.5</v>
      </c>
      <c r="J11" s="253">
        <v>60.7</v>
      </c>
      <c r="K11" s="253">
        <v>12.7</v>
      </c>
    </row>
    <row r="12" spans="2:11" ht="18.600000000000001" customHeight="1">
      <c r="B12" s="1"/>
      <c r="C12" s="1">
        <v>22</v>
      </c>
      <c r="D12" s="1"/>
      <c r="E12" s="119">
        <v>29732</v>
      </c>
      <c r="F12" s="42">
        <v>71166</v>
      </c>
      <c r="G12" s="253">
        <v>24.12</v>
      </c>
      <c r="H12" s="254">
        <f>F12/G12</f>
        <v>2950.4975124378107</v>
      </c>
      <c r="I12" s="253">
        <v>63.5</v>
      </c>
      <c r="J12" s="253">
        <v>61</v>
      </c>
      <c r="K12" s="253">
        <v>12.8</v>
      </c>
    </row>
    <row r="13" spans="2:11" ht="18.600000000000001" customHeight="1">
      <c r="B13" s="1"/>
      <c r="C13" s="1">
        <v>27</v>
      </c>
      <c r="D13" s="1"/>
      <c r="E13" s="119">
        <v>30482</v>
      </c>
      <c r="F13" s="42">
        <v>71556</v>
      </c>
      <c r="G13" s="253">
        <v>24.13</v>
      </c>
      <c r="H13" s="254">
        <f>F13/G13</f>
        <v>2965.4372150849567</v>
      </c>
      <c r="I13" s="253">
        <v>64.099999999999994</v>
      </c>
      <c r="J13" s="253">
        <v>61.7</v>
      </c>
      <c r="K13" s="253">
        <v>12.7</v>
      </c>
    </row>
    <row r="14" spans="2:11" ht="24.9" customHeight="1" thickBot="1">
      <c r="B14" s="64" t="s">
        <v>880</v>
      </c>
      <c r="C14" s="140">
        <v>2</v>
      </c>
      <c r="D14" s="77"/>
      <c r="E14" s="141">
        <v>32829</v>
      </c>
      <c r="F14" s="142">
        <v>74241</v>
      </c>
      <c r="G14" s="143">
        <v>24.78</v>
      </c>
      <c r="H14" s="144">
        <f>F14/G14</f>
        <v>2996.004842615012</v>
      </c>
      <c r="I14" s="143">
        <v>67.2</v>
      </c>
      <c r="J14" s="143">
        <v>65.099999999999994</v>
      </c>
      <c r="K14" s="143">
        <v>13.1</v>
      </c>
    </row>
    <row r="15" spans="2:11" ht="18" customHeight="1">
      <c r="B15" s="2" t="s">
        <v>246</v>
      </c>
    </row>
  </sheetData>
  <mergeCells count="5">
    <mergeCell ref="B4:D5"/>
    <mergeCell ref="E4:H4"/>
    <mergeCell ref="I4:K4"/>
    <mergeCell ref="F2:I2"/>
    <mergeCell ref="J3:K3"/>
  </mergeCells>
  <phoneticPr fontId="2"/>
  <pageMargins left="0.75" right="0.75" top="1" bottom="1" header="0.51200000000000001" footer="0.51200000000000001"/>
  <pageSetup paperSize="9" scale="9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J15"/>
  <sheetViews>
    <sheetView showGridLines="0" zoomScaleNormal="100" zoomScaleSheetLayoutView="100" workbookViewId="0">
      <selection activeCell="H43" sqref="H43"/>
    </sheetView>
  </sheetViews>
  <sheetFormatPr defaultColWidth="9" defaultRowHeight="13.5" customHeight="1"/>
  <cols>
    <col min="1" max="1" width="6.6640625" style="2" customWidth="1"/>
    <col min="2" max="2" width="3.6640625" style="2" bestFit="1" customWidth="1"/>
    <col min="3" max="3" width="4.6640625" style="2" customWidth="1"/>
    <col min="4" max="5" width="11.6640625" style="2" customWidth="1"/>
    <col min="6" max="8" width="10.109375" style="2" customWidth="1"/>
    <col min="9" max="9" width="9.33203125" style="2" customWidth="1"/>
    <col min="10" max="10" width="4.6640625" style="2" bestFit="1" customWidth="1"/>
    <col min="11" max="11" width="1.6640625" style="2" customWidth="1"/>
    <col min="12" max="16384" width="9" style="2"/>
  </cols>
  <sheetData>
    <row r="2" spans="1:10" ht="18" customHeight="1">
      <c r="D2" s="368" t="s">
        <v>851</v>
      </c>
      <c r="E2" s="413" t="s">
        <v>221</v>
      </c>
      <c r="F2" s="413"/>
      <c r="G2" s="413"/>
      <c r="H2" s="413"/>
    </row>
    <row r="3" spans="1:10" ht="13.8" thickBot="1">
      <c r="H3" s="414" t="s">
        <v>258</v>
      </c>
      <c r="I3" s="414"/>
      <c r="J3" s="414"/>
    </row>
    <row r="4" spans="1:10" ht="18" customHeight="1">
      <c r="A4" s="415" t="s">
        <v>379</v>
      </c>
      <c r="B4" s="415"/>
      <c r="C4" s="415"/>
      <c r="D4" s="409" t="s">
        <v>260</v>
      </c>
      <c r="E4" s="409" t="s">
        <v>186</v>
      </c>
      <c r="F4" s="418" t="s">
        <v>380</v>
      </c>
      <c r="G4" s="419"/>
      <c r="H4" s="419"/>
      <c r="I4" s="290" t="s">
        <v>186</v>
      </c>
      <c r="J4" s="483" t="s">
        <v>381</v>
      </c>
    </row>
    <row r="5" spans="1:10" ht="18" customHeight="1">
      <c r="A5" s="417"/>
      <c r="B5" s="417"/>
      <c r="C5" s="417"/>
      <c r="D5" s="411"/>
      <c r="E5" s="411"/>
      <c r="F5" s="257" t="s">
        <v>382</v>
      </c>
      <c r="G5" s="257" t="s">
        <v>383</v>
      </c>
      <c r="H5" s="257" t="s">
        <v>384</v>
      </c>
      <c r="I5" s="262" t="s">
        <v>260</v>
      </c>
      <c r="J5" s="484"/>
    </row>
    <row r="6" spans="1:10" ht="15" customHeight="1">
      <c r="A6" s="300" t="s">
        <v>385</v>
      </c>
      <c r="B6" s="1">
        <v>55</v>
      </c>
      <c r="C6" s="1"/>
      <c r="D6" s="119">
        <v>111436</v>
      </c>
      <c r="E6" s="42">
        <v>109491</v>
      </c>
      <c r="F6" s="42">
        <v>6290</v>
      </c>
      <c r="G6" s="42">
        <v>8235</v>
      </c>
      <c r="H6" s="42">
        <f>G6-F6</f>
        <v>1945</v>
      </c>
      <c r="I6" s="5">
        <f t="shared" ref="I6:I14" si="0">E6/D6*100</f>
        <v>98.254603539251235</v>
      </c>
      <c r="J6" s="1"/>
    </row>
    <row r="7" spans="1:10" ht="15" customHeight="1">
      <c r="A7" s="1"/>
      <c r="B7" s="1">
        <v>60</v>
      </c>
      <c r="C7" s="1"/>
      <c r="D7" s="119">
        <v>118064</v>
      </c>
      <c r="E7" s="42">
        <v>117893</v>
      </c>
      <c r="F7" s="42">
        <v>8185</v>
      </c>
      <c r="G7" s="42">
        <v>8356</v>
      </c>
      <c r="H7" s="42">
        <f>G7-F7</f>
        <v>171</v>
      </c>
      <c r="I7" s="5">
        <f t="shared" si="0"/>
        <v>99.855163301260333</v>
      </c>
      <c r="J7" s="1"/>
    </row>
    <row r="8" spans="1:10" ht="15" customHeight="1">
      <c r="A8" s="300" t="s">
        <v>387</v>
      </c>
      <c r="B8" s="1">
        <v>2</v>
      </c>
      <c r="C8" s="1"/>
      <c r="D8" s="119">
        <v>117470</v>
      </c>
      <c r="E8" s="42">
        <v>116676</v>
      </c>
      <c r="F8" s="42">
        <v>8986</v>
      </c>
      <c r="G8" s="42">
        <v>9780</v>
      </c>
      <c r="H8" s="42">
        <f t="shared" ref="H8:H12" si="1">G8-F8</f>
        <v>794</v>
      </c>
      <c r="I8" s="5">
        <f t="shared" si="0"/>
        <v>99.324082744530514</v>
      </c>
      <c r="J8" s="1"/>
    </row>
    <row r="9" spans="1:10" ht="15" customHeight="1">
      <c r="A9" s="300"/>
      <c r="B9" s="1">
        <v>7</v>
      </c>
      <c r="C9" s="1"/>
      <c r="D9" s="119">
        <v>118803</v>
      </c>
      <c r="E9" s="42">
        <v>117155</v>
      </c>
      <c r="F9" s="42">
        <v>9716</v>
      </c>
      <c r="G9" s="42">
        <v>11364</v>
      </c>
      <c r="H9" s="42">
        <f t="shared" si="1"/>
        <v>1648</v>
      </c>
      <c r="I9" s="5">
        <f t="shared" si="0"/>
        <v>98.612829642349098</v>
      </c>
      <c r="J9" s="1"/>
    </row>
    <row r="10" spans="1:10" ht="15" customHeight="1">
      <c r="A10" s="300"/>
      <c r="B10" s="1">
        <v>12</v>
      </c>
      <c r="C10" s="4"/>
      <c r="D10" s="42">
        <v>117723</v>
      </c>
      <c r="E10" s="42">
        <v>115325</v>
      </c>
      <c r="F10" s="42">
        <v>9586</v>
      </c>
      <c r="G10" s="42">
        <v>11984</v>
      </c>
      <c r="H10" s="42">
        <f t="shared" si="1"/>
        <v>2398</v>
      </c>
      <c r="I10" s="5">
        <f t="shared" si="0"/>
        <v>97.963014873898899</v>
      </c>
      <c r="J10" s="1"/>
    </row>
    <row r="11" spans="1:10" ht="15" customHeight="1">
      <c r="A11" s="300"/>
      <c r="B11" s="1">
        <v>17</v>
      </c>
      <c r="C11" s="4"/>
      <c r="D11" s="42">
        <v>116733</v>
      </c>
      <c r="E11" s="42">
        <v>115316</v>
      </c>
      <c r="F11" s="42">
        <v>10764</v>
      </c>
      <c r="G11" s="42">
        <v>12181</v>
      </c>
      <c r="H11" s="42">
        <f t="shared" si="1"/>
        <v>1417</v>
      </c>
      <c r="I11" s="5">
        <f t="shared" si="0"/>
        <v>98.786118749625217</v>
      </c>
      <c r="J11" s="1"/>
    </row>
    <row r="12" spans="1:10" ht="15" customHeight="1">
      <c r="A12" s="300"/>
      <c r="B12" s="1">
        <v>22</v>
      </c>
      <c r="C12" s="4"/>
      <c r="D12" s="42">
        <v>116611</v>
      </c>
      <c r="E12" s="42">
        <v>114573</v>
      </c>
      <c r="F12" s="42">
        <v>9853</v>
      </c>
      <c r="G12" s="42">
        <v>11699</v>
      </c>
      <c r="H12" s="42">
        <f t="shared" si="1"/>
        <v>1846</v>
      </c>
      <c r="I12" s="5">
        <f t="shared" si="0"/>
        <v>98.252308958846086</v>
      </c>
      <c r="J12" s="1"/>
    </row>
    <row r="13" spans="1:10" ht="15" customHeight="1">
      <c r="A13" s="300"/>
      <c r="B13" s="1">
        <v>27</v>
      </c>
      <c r="C13" s="1"/>
      <c r="D13" s="119">
        <v>115942</v>
      </c>
      <c r="E13" s="42">
        <v>114165</v>
      </c>
      <c r="F13" s="42">
        <v>10605</v>
      </c>
      <c r="G13" s="42">
        <v>12383</v>
      </c>
      <c r="H13" s="42">
        <v>1778</v>
      </c>
      <c r="I13" s="5">
        <v>98.467337116834273</v>
      </c>
      <c r="J13" s="1"/>
    </row>
    <row r="14" spans="1:10" ht="18" customHeight="1" thickBot="1">
      <c r="A14" s="369" t="s">
        <v>910</v>
      </c>
      <c r="B14" s="140">
        <v>2</v>
      </c>
      <c r="C14" s="140"/>
      <c r="D14" s="141">
        <v>113979</v>
      </c>
      <c r="E14" s="142">
        <v>112481</v>
      </c>
      <c r="F14" s="142">
        <v>10602</v>
      </c>
      <c r="G14" s="142">
        <v>12100</v>
      </c>
      <c r="H14" s="142">
        <f>G14-F14</f>
        <v>1498</v>
      </c>
      <c r="I14" s="86">
        <f t="shared" si="0"/>
        <v>98.685722808587556</v>
      </c>
      <c r="J14" s="3"/>
    </row>
    <row r="15" spans="1:10" s="25" customFormat="1" ht="15" customHeight="1">
      <c r="A15" s="25" t="s">
        <v>261</v>
      </c>
    </row>
  </sheetData>
  <mergeCells count="7">
    <mergeCell ref="E2:H2"/>
    <mergeCell ref="H3:J3"/>
    <mergeCell ref="A4:C5"/>
    <mergeCell ref="D4:D5"/>
    <mergeCell ref="E4:E5"/>
    <mergeCell ref="J4:J5"/>
    <mergeCell ref="F4:H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AA26"/>
  <sheetViews>
    <sheetView showGridLines="0" view="pageBreakPreview" zoomScaleNormal="100" zoomScaleSheetLayoutView="100" workbookViewId="0">
      <pane xSplit="4" topLeftCell="K1" activePane="topRight" state="frozen"/>
      <selection activeCell="H43" sqref="H43"/>
      <selection pane="topRight" activeCell="H43" sqref="H43"/>
    </sheetView>
  </sheetViews>
  <sheetFormatPr defaultColWidth="9" defaultRowHeight="13.5" customHeight="1"/>
  <cols>
    <col min="1" max="1" width="2.44140625" style="2" customWidth="1"/>
    <col min="2" max="2" width="5.6640625" style="2" customWidth="1"/>
    <col min="3" max="3" width="1.6640625" style="2" customWidth="1"/>
    <col min="4" max="4" width="10.109375" style="2" customWidth="1"/>
    <col min="5" max="5" width="7.77734375" style="2" customWidth="1"/>
    <col min="6" max="8" width="6.88671875" style="2" customWidth="1"/>
    <col min="9" max="9" width="7.77734375" style="2" customWidth="1"/>
    <col min="10" max="10" width="6.88671875" style="2" customWidth="1"/>
    <col min="11" max="13" width="7" style="2" customWidth="1"/>
    <col min="14" max="18" width="6.88671875" style="2" customWidth="1"/>
    <col min="19" max="19" width="7.6640625" style="2" customWidth="1"/>
    <col min="20" max="20" width="7.77734375" style="2" customWidth="1"/>
    <col min="21" max="23" width="6.88671875" style="2" customWidth="1"/>
    <col min="24" max="24" width="8.5546875" style="2" bestFit="1" customWidth="1"/>
    <col min="25" max="25" width="6.88671875" style="157" customWidth="1"/>
    <col min="26" max="27" width="6.6640625" style="2" customWidth="1"/>
    <col min="28" max="28" width="3" style="2" customWidth="1"/>
    <col min="29" max="16384" width="9" style="2"/>
  </cols>
  <sheetData>
    <row r="2" spans="1:27" ht="18" customHeight="1">
      <c r="E2" s="157"/>
      <c r="F2" s="370"/>
      <c r="G2" s="371"/>
      <c r="H2" s="371"/>
      <c r="I2" s="371"/>
      <c r="J2" s="365" t="s">
        <v>852</v>
      </c>
      <c r="K2" s="485" t="s">
        <v>187</v>
      </c>
      <c r="L2" s="486"/>
      <c r="M2" s="486"/>
      <c r="N2" s="486"/>
      <c r="O2" s="486"/>
      <c r="P2" s="486"/>
      <c r="Q2" s="486"/>
    </row>
    <row r="3" spans="1:27" ht="18" customHeight="1" thickBot="1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414" t="s">
        <v>875</v>
      </c>
      <c r="X3" s="414"/>
      <c r="Y3" s="487"/>
      <c r="Z3" s="414"/>
      <c r="AA3" s="414"/>
    </row>
    <row r="4" spans="1:27" ht="18" customHeight="1">
      <c r="A4" s="415" t="s">
        <v>388</v>
      </c>
      <c r="B4" s="415"/>
      <c r="C4" s="258"/>
      <c r="D4" s="409" t="s">
        <v>188</v>
      </c>
      <c r="E4" s="418" t="s">
        <v>389</v>
      </c>
      <c r="F4" s="466"/>
      <c r="G4" s="466"/>
      <c r="H4" s="466"/>
      <c r="I4" s="466"/>
      <c r="J4" s="466"/>
      <c r="K4" s="466"/>
      <c r="L4" s="466"/>
      <c r="M4" s="466"/>
      <c r="N4" s="266"/>
      <c r="O4" s="447" t="s">
        <v>390</v>
      </c>
      <c r="P4" s="447"/>
      <c r="Q4" s="447"/>
      <c r="R4" s="447"/>
      <c r="S4" s="447"/>
      <c r="T4" s="447"/>
      <c r="U4" s="447"/>
      <c r="V4" s="447"/>
      <c r="W4" s="447"/>
      <c r="X4" s="447"/>
      <c r="Y4" s="459"/>
      <c r="Z4" s="488" t="s">
        <v>391</v>
      </c>
      <c r="AA4" s="491" t="s">
        <v>611</v>
      </c>
    </row>
    <row r="5" spans="1:27" ht="18" customHeight="1">
      <c r="A5" s="416"/>
      <c r="B5" s="416"/>
      <c r="C5" s="259"/>
      <c r="D5" s="410"/>
      <c r="E5" s="410" t="s">
        <v>392</v>
      </c>
      <c r="F5" s="416"/>
      <c r="G5" s="416"/>
      <c r="H5" s="416"/>
      <c r="I5" s="474" t="s">
        <v>393</v>
      </c>
      <c r="J5" s="500"/>
      <c r="K5" s="500"/>
      <c r="L5" s="500"/>
      <c r="M5" s="500"/>
      <c r="N5" s="500"/>
      <c r="O5" s="497" t="s">
        <v>242</v>
      </c>
      <c r="P5" s="498"/>
      <c r="Q5" s="498"/>
      <c r="R5" s="498"/>
      <c r="S5" s="499"/>
      <c r="T5" s="495" t="s">
        <v>394</v>
      </c>
      <c r="U5" s="496"/>
      <c r="V5" s="496"/>
      <c r="W5" s="496"/>
      <c r="X5" s="496"/>
      <c r="Y5" s="501" t="s">
        <v>610</v>
      </c>
      <c r="Z5" s="489"/>
      <c r="AA5" s="492"/>
    </row>
    <row r="6" spans="1:27" ht="15" customHeight="1">
      <c r="A6" s="416"/>
      <c r="B6" s="416"/>
      <c r="C6" s="259"/>
      <c r="D6" s="410"/>
      <c r="E6" s="410" t="s">
        <v>395</v>
      </c>
      <c r="F6" s="145" t="s">
        <v>396</v>
      </c>
      <c r="G6" s="145">
        <v>5</v>
      </c>
      <c r="H6" s="146">
        <v>10</v>
      </c>
      <c r="I6" s="410" t="s">
        <v>395</v>
      </c>
      <c r="J6" s="145">
        <v>15</v>
      </c>
      <c r="K6" s="145">
        <v>20</v>
      </c>
      <c r="L6" s="145">
        <v>25</v>
      </c>
      <c r="M6" s="145">
        <v>30</v>
      </c>
      <c r="N6" s="146">
        <v>35</v>
      </c>
      <c r="O6" s="147">
        <v>40</v>
      </c>
      <c r="P6" s="145">
        <v>45</v>
      </c>
      <c r="Q6" s="145">
        <v>50</v>
      </c>
      <c r="R6" s="145">
        <v>55</v>
      </c>
      <c r="S6" s="146">
        <v>60</v>
      </c>
      <c r="T6" s="410" t="s">
        <v>395</v>
      </c>
      <c r="U6" s="145">
        <v>65</v>
      </c>
      <c r="V6" s="145">
        <v>70</v>
      </c>
      <c r="W6" s="145">
        <v>75</v>
      </c>
      <c r="X6" s="272" t="s">
        <v>397</v>
      </c>
      <c r="Y6" s="502"/>
      <c r="Z6" s="489"/>
      <c r="AA6" s="492"/>
    </row>
    <row r="7" spans="1:27" ht="13.2">
      <c r="A7" s="416"/>
      <c r="B7" s="416"/>
      <c r="C7" s="259"/>
      <c r="D7" s="410"/>
      <c r="E7" s="410"/>
      <c r="F7" s="261" t="s">
        <v>219</v>
      </c>
      <c r="G7" s="261" t="s">
        <v>219</v>
      </c>
      <c r="H7" s="261" t="s">
        <v>219</v>
      </c>
      <c r="I7" s="410"/>
      <c r="J7" s="261" t="s">
        <v>219</v>
      </c>
      <c r="K7" s="261" t="s">
        <v>219</v>
      </c>
      <c r="L7" s="261" t="s">
        <v>219</v>
      </c>
      <c r="M7" s="261" t="s">
        <v>219</v>
      </c>
      <c r="N7" s="268" t="s">
        <v>219</v>
      </c>
      <c r="O7" s="301" t="s">
        <v>219</v>
      </c>
      <c r="P7" s="261" t="s">
        <v>219</v>
      </c>
      <c r="Q7" s="261" t="s">
        <v>219</v>
      </c>
      <c r="R7" s="261" t="s">
        <v>219</v>
      </c>
      <c r="S7" s="261" t="s">
        <v>219</v>
      </c>
      <c r="T7" s="410"/>
      <c r="U7" s="261" t="s">
        <v>219</v>
      </c>
      <c r="V7" s="261" t="s">
        <v>219</v>
      </c>
      <c r="W7" s="261" t="s">
        <v>219</v>
      </c>
      <c r="X7" s="261"/>
      <c r="Y7" s="502"/>
      <c r="Z7" s="489"/>
      <c r="AA7" s="492"/>
    </row>
    <row r="8" spans="1:27" ht="15" customHeight="1">
      <c r="A8" s="417"/>
      <c r="B8" s="417"/>
      <c r="C8" s="260"/>
      <c r="D8" s="411"/>
      <c r="E8" s="411"/>
      <c r="F8" s="130">
        <v>4</v>
      </c>
      <c r="G8" s="130">
        <v>9</v>
      </c>
      <c r="H8" s="130">
        <v>14</v>
      </c>
      <c r="I8" s="411"/>
      <c r="J8" s="130">
        <v>19</v>
      </c>
      <c r="K8" s="130">
        <v>24</v>
      </c>
      <c r="L8" s="130">
        <v>29</v>
      </c>
      <c r="M8" s="130">
        <v>34</v>
      </c>
      <c r="N8" s="148">
        <v>39</v>
      </c>
      <c r="O8" s="16">
        <v>44</v>
      </c>
      <c r="P8" s="130">
        <v>49</v>
      </c>
      <c r="Q8" s="130">
        <v>54</v>
      </c>
      <c r="R8" s="130">
        <v>59</v>
      </c>
      <c r="S8" s="130">
        <v>64</v>
      </c>
      <c r="T8" s="411"/>
      <c r="U8" s="130">
        <v>69</v>
      </c>
      <c r="V8" s="130">
        <v>74</v>
      </c>
      <c r="W8" s="130">
        <v>79</v>
      </c>
      <c r="X8" s="262" t="s">
        <v>398</v>
      </c>
      <c r="Y8" s="503"/>
      <c r="Z8" s="490"/>
      <c r="AA8" s="493"/>
    </row>
    <row r="9" spans="1:27" ht="24.9" customHeight="1">
      <c r="A9" s="494" t="s">
        <v>188</v>
      </c>
      <c r="B9" s="494"/>
      <c r="C9" s="317"/>
      <c r="D9" s="318">
        <v>113979</v>
      </c>
      <c r="E9" s="149">
        <v>14658</v>
      </c>
      <c r="F9" s="149">
        <v>4532</v>
      </c>
      <c r="G9" s="149">
        <v>5040</v>
      </c>
      <c r="H9" s="149">
        <v>5086</v>
      </c>
      <c r="I9" s="149">
        <v>63274</v>
      </c>
      <c r="J9" s="149">
        <v>5216</v>
      </c>
      <c r="K9" s="149">
        <v>4671</v>
      </c>
      <c r="L9" s="149">
        <v>5184</v>
      </c>
      <c r="M9" s="149">
        <v>5990</v>
      </c>
      <c r="N9" s="149">
        <v>6591</v>
      </c>
      <c r="O9" s="149">
        <v>7189</v>
      </c>
      <c r="P9" s="149">
        <v>8429</v>
      </c>
      <c r="Q9" s="149">
        <v>6928</v>
      </c>
      <c r="R9" s="149">
        <v>6477</v>
      </c>
      <c r="S9" s="149">
        <v>6599</v>
      </c>
      <c r="T9" s="149">
        <v>35036</v>
      </c>
      <c r="U9" s="149">
        <v>7747</v>
      </c>
      <c r="V9" s="149">
        <v>9062</v>
      </c>
      <c r="W9" s="149">
        <v>6801</v>
      </c>
      <c r="X9" s="149">
        <v>11426</v>
      </c>
      <c r="Y9" s="149">
        <v>1011</v>
      </c>
      <c r="Z9" s="319">
        <v>48.2</v>
      </c>
      <c r="AA9" s="320">
        <f>T9/E9*100</f>
        <v>239.02305908036564</v>
      </c>
    </row>
    <row r="10" spans="1:27" ht="18" customHeight="1">
      <c r="A10" s="1"/>
      <c r="B10" s="276" t="s">
        <v>368</v>
      </c>
      <c r="C10" s="276"/>
      <c r="D10" s="318">
        <v>15618</v>
      </c>
      <c r="E10" s="149">
        <v>1892</v>
      </c>
      <c r="F10" s="149">
        <v>583</v>
      </c>
      <c r="G10" s="149">
        <v>622</v>
      </c>
      <c r="H10" s="149">
        <v>687</v>
      </c>
      <c r="I10" s="149">
        <v>8285</v>
      </c>
      <c r="J10" s="149">
        <v>707</v>
      </c>
      <c r="K10" s="149">
        <v>604</v>
      </c>
      <c r="L10" s="149">
        <v>621</v>
      </c>
      <c r="M10" s="149">
        <v>698</v>
      </c>
      <c r="N10" s="149">
        <v>809</v>
      </c>
      <c r="O10" s="149">
        <v>955</v>
      </c>
      <c r="P10" s="149">
        <v>1165</v>
      </c>
      <c r="Q10" s="149">
        <v>901</v>
      </c>
      <c r="R10" s="149">
        <v>896</v>
      </c>
      <c r="S10" s="149">
        <v>929</v>
      </c>
      <c r="T10" s="149">
        <v>5352</v>
      </c>
      <c r="U10" s="149">
        <v>1137</v>
      </c>
      <c r="V10" s="149">
        <v>1405</v>
      </c>
      <c r="W10" s="149">
        <v>1069</v>
      </c>
      <c r="X10" s="149">
        <v>1741</v>
      </c>
      <c r="Y10" s="150">
        <v>89</v>
      </c>
      <c r="Z10" s="151" t="s">
        <v>39</v>
      </c>
      <c r="AA10" s="320">
        <f t="shared" ref="AA10:AA24" si="0">T10/E10*100</f>
        <v>282.87526427061312</v>
      </c>
    </row>
    <row r="11" spans="1:27" ht="18" customHeight="1">
      <c r="A11" s="1"/>
      <c r="B11" s="276" t="s">
        <v>200</v>
      </c>
      <c r="C11" s="276"/>
      <c r="D11" s="318">
        <v>10966</v>
      </c>
      <c r="E11" s="149">
        <v>1409</v>
      </c>
      <c r="F11" s="149">
        <v>468</v>
      </c>
      <c r="G11" s="149">
        <v>470</v>
      </c>
      <c r="H11" s="149">
        <v>471</v>
      </c>
      <c r="I11" s="149">
        <v>6160</v>
      </c>
      <c r="J11" s="149">
        <v>530</v>
      </c>
      <c r="K11" s="149">
        <v>373</v>
      </c>
      <c r="L11" s="149">
        <v>458</v>
      </c>
      <c r="M11" s="149">
        <v>568</v>
      </c>
      <c r="N11" s="149">
        <v>585</v>
      </c>
      <c r="O11" s="149">
        <v>758</v>
      </c>
      <c r="P11" s="149">
        <v>873</v>
      </c>
      <c r="Q11" s="149">
        <v>769</v>
      </c>
      <c r="R11" s="149">
        <v>662</v>
      </c>
      <c r="S11" s="149">
        <v>584</v>
      </c>
      <c r="T11" s="149">
        <v>3270</v>
      </c>
      <c r="U11" s="149">
        <v>642</v>
      </c>
      <c r="V11" s="149">
        <v>838</v>
      </c>
      <c r="W11" s="149">
        <v>666</v>
      </c>
      <c r="X11" s="149">
        <v>1124</v>
      </c>
      <c r="Y11" s="150">
        <v>127</v>
      </c>
      <c r="Z11" s="151" t="s">
        <v>39</v>
      </c>
      <c r="AA11" s="320">
        <f t="shared" si="0"/>
        <v>232.07948899929028</v>
      </c>
    </row>
    <row r="12" spans="1:27" ht="18" customHeight="1">
      <c r="A12" s="1"/>
      <c r="B12" s="276" t="s">
        <v>201</v>
      </c>
      <c r="C12" s="276"/>
      <c r="D12" s="318">
        <v>8798</v>
      </c>
      <c r="E12" s="149">
        <v>1107</v>
      </c>
      <c r="F12" s="149">
        <v>363</v>
      </c>
      <c r="G12" s="149">
        <v>361</v>
      </c>
      <c r="H12" s="149">
        <v>383</v>
      </c>
      <c r="I12" s="149">
        <v>5059</v>
      </c>
      <c r="J12" s="149">
        <v>361</v>
      </c>
      <c r="K12" s="149">
        <v>323</v>
      </c>
      <c r="L12" s="149">
        <v>458</v>
      </c>
      <c r="M12" s="149">
        <v>472</v>
      </c>
      <c r="N12" s="149">
        <v>549</v>
      </c>
      <c r="O12" s="149">
        <v>570</v>
      </c>
      <c r="P12" s="149">
        <v>652</v>
      </c>
      <c r="Q12" s="149">
        <v>609</v>
      </c>
      <c r="R12" s="149">
        <v>529</v>
      </c>
      <c r="S12" s="149">
        <v>536</v>
      </c>
      <c r="T12" s="149">
        <v>2503</v>
      </c>
      <c r="U12" s="149">
        <v>573</v>
      </c>
      <c r="V12" s="149">
        <v>702</v>
      </c>
      <c r="W12" s="149">
        <v>473</v>
      </c>
      <c r="X12" s="149">
        <v>755</v>
      </c>
      <c r="Y12" s="150">
        <v>129</v>
      </c>
      <c r="Z12" s="151" t="s">
        <v>39</v>
      </c>
      <c r="AA12" s="320">
        <f t="shared" si="0"/>
        <v>226.10659439927733</v>
      </c>
    </row>
    <row r="13" spans="1:27" ht="18" customHeight="1">
      <c r="A13" s="1"/>
      <c r="B13" s="276" t="s">
        <v>202</v>
      </c>
      <c r="C13" s="276"/>
      <c r="D13" s="318">
        <v>5199</v>
      </c>
      <c r="E13" s="149">
        <v>710</v>
      </c>
      <c r="F13" s="149">
        <v>249</v>
      </c>
      <c r="G13" s="149">
        <v>237</v>
      </c>
      <c r="H13" s="149">
        <v>224</v>
      </c>
      <c r="I13" s="149">
        <v>2969</v>
      </c>
      <c r="J13" s="149">
        <v>248</v>
      </c>
      <c r="K13" s="149">
        <v>206</v>
      </c>
      <c r="L13" s="149">
        <v>260</v>
      </c>
      <c r="M13" s="149">
        <v>316</v>
      </c>
      <c r="N13" s="149">
        <v>322</v>
      </c>
      <c r="O13" s="149">
        <v>329</v>
      </c>
      <c r="P13" s="149">
        <v>377</v>
      </c>
      <c r="Q13" s="149">
        <v>366</v>
      </c>
      <c r="R13" s="149">
        <v>310</v>
      </c>
      <c r="S13" s="149">
        <v>235</v>
      </c>
      <c r="T13" s="149">
        <v>1445</v>
      </c>
      <c r="U13" s="149">
        <v>297</v>
      </c>
      <c r="V13" s="149">
        <v>331</v>
      </c>
      <c r="W13" s="149">
        <v>271</v>
      </c>
      <c r="X13" s="149">
        <v>546</v>
      </c>
      <c r="Y13" s="150">
        <v>75</v>
      </c>
      <c r="Z13" s="151" t="s">
        <v>39</v>
      </c>
      <c r="AA13" s="320">
        <f t="shared" si="0"/>
        <v>203.52112676056339</v>
      </c>
    </row>
    <row r="14" spans="1:27" ht="18" customHeight="1">
      <c r="A14" s="1"/>
      <c r="B14" s="276" t="s">
        <v>203</v>
      </c>
      <c r="C14" s="276"/>
      <c r="D14" s="318">
        <v>7241</v>
      </c>
      <c r="E14" s="149">
        <v>944</v>
      </c>
      <c r="F14" s="149">
        <v>274</v>
      </c>
      <c r="G14" s="149">
        <v>330</v>
      </c>
      <c r="H14" s="149">
        <v>340</v>
      </c>
      <c r="I14" s="149">
        <v>3924</v>
      </c>
      <c r="J14" s="149">
        <v>300</v>
      </c>
      <c r="K14" s="149">
        <v>239</v>
      </c>
      <c r="L14" s="149">
        <v>305</v>
      </c>
      <c r="M14" s="149">
        <v>373</v>
      </c>
      <c r="N14" s="149">
        <v>396</v>
      </c>
      <c r="O14" s="149">
        <v>447</v>
      </c>
      <c r="P14" s="149">
        <v>538</v>
      </c>
      <c r="Q14" s="149">
        <v>475</v>
      </c>
      <c r="R14" s="149">
        <v>391</v>
      </c>
      <c r="S14" s="149">
        <v>460</v>
      </c>
      <c r="T14" s="149">
        <v>2292</v>
      </c>
      <c r="U14" s="149">
        <v>499</v>
      </c>
      <c r="V14" s="149">
        <v>568</v>
      </c>
      <c r="W14" s="149">
        <v>429</v>
      </c>
      <c r="X14" s="149">
        <v>796</v>
      </c>
      <c r="Y14" s="150">
        <v>81</v>
      </c>
      <c r="Z14" s="151" t="s">
        <v>39</v>
      </c>
      <c r="AA14" s="320">
        <f t="shared" si="0"/>
        <v>242.79661016949152</v>
      </c>
    </row>
    <row r="15" spans="1:27" ht="18" customHeight="1">
      <c r="A15" s="1"/>
      <c r="B15" s="276" t="s">
        <v>204</v>
      </c>
      <c r="C15" s="276"/>
      <c r="D15" s="318">
        <v>8304</v>
      </c>
      <c r="E15" s="149">
        <v>1229</v>
      </c>
      <c r="F15" s="149">
        <v>381</v>
      </c>
      <c r="G15" s="149">
        <v>447</v>
      </c>
      <c r="H15" s="149">
        <v>401</v>
      </c>
      <c r="I15" s="149">
        <v>4845</v>
      </c>
      <c r="J15" s="149">
        <v>391</v>
      </c>
      <c r="K15" s="149">
        <v>392</v>
      </c>
      <c r="L15" s="149">
        <v>424</v>
      </c>
      <c r="M15" s="149">
        <v>523</v>
      </c>
      <c r="N15" s="149">
        <v>542</v>
      </c>
      <c r="O15" s="149">
        <v>562</v>
      </c>
      <c r="P15" s="149">
        <v>712</v>
      </c>
      <c r="Q15" s="149">
        <v>473</v>
      </c>
      <c r="R15" s="149">
        <v>431</v>
      </c>
      <c r="S15" s="149">
        <v>395</v>
      </c>
      <c r="T15" s="149">
        <v>2172</v>
      </c>
      <c r="U15" s="149">
        <v>523</v>
      </c>
      <c r="V15" s="149">
        <v>513</v>
      </c>
      <c r="W15" s="149">
        <v>404</v>
      </c>
      <c r="X15" s="149">
        <v>732</v>
      </c>
      <c r="Y15" s="150">
        <v>58</v>
      </c>
      <c r="Z15" s="151" t="s">
        <v>39</v>
      </c>
      <c r="AA15" s="320">
        <f t="shared" si="0"/>
        <v>176.72904800650934</v>
      </c>
    </row>
    <row r="16" spans="1:27" ht="18" customHeight="1">
      <c r="A16" s="1"/>
      <c r="B16" s="276" t="s">
        <v>205</v>
      </c>
      <c r="C16" s="276"/>
      <c r="D16" s="318">
        <v>71</v>
      </c>
      <c r="E16" s="149">
        <v>0</v>
      </c>
      <c r="F16" s="149">
        <v>0</v>
      </c>
      <c r="G16" s="149">
        <v>0</v>
      </c>
      <c r="H16" s="149">
        <v>0</v>
      </c>
      <c r="I16" s="149">
        <v>21</v>
      </c>
      <c r="J16" s="149">
        <v>0</v>
      </c>
      <c r="K16" s="149">
        <v>0</v>
      </c>
      <c r="L16" s="149">
        <v>0</v>
      </c>
      <c r="M16" s="149">
        <v>0</v>
      </c>
      <c r="N16" s="149">
        <v>1</v>
      </c>
      <c r="O16" s="149">
        <v>2</v>
      </c>
      <c r="P16" s="149">
        <v>2</v>
      </c>
      <c r="Q16" s="149">
        <v>5</v>
      </c>
      <c r="R16" s="149">
        <v>7</v>
      </c>
      <c r="S16" s="149">
        <v>4</v>
      </c>
      <c r="T16" s="149">
        <v>50</v>
      </c>
      <c r="U16" s="149">
        <v>4</v>
      </c>
      <c r="V16" s="149">
        <v>7</v>
      </c>
      <c r="W16" s="149">
        <v>10</v>
      </c>
      <c r="X16" s="149">
        <v>29</v>
      </c>
      <c r="Y16" s="150">
        <v>0</v>
      </c>
      <c r="Z16" s="151" t="s">
        <v>39</v>
      </c>
      <c r="AA16" s="323" t="s">
        <v>884</v>
      </c>
    </row>
    <row r="17" spans="1:27" ht="18" customHeight="1">
      <c r="A17" s="1"/>
      <c r="B17" s="276" t="s">
        <v>206</v>
      </c>
      <c r="C17" s="276"/>
      <c r="D17" s="318">
        <v>1091</v>
      </c>
      <c r="E17" s="149">
        <v>42</v>
      </c>
      <c r="F17" s="149">
        <v>16</v>
      </c>
      <c r="G17" s="149">
        <v>10</v>
      </c>
      <c r="H17" s="149">
        <v>16</v>
      </c>
      <c r="I17" s="149">
        <v>501</v>
      </c>
      <c r="J17" s="149">
        <v>38</v>
      </c>
      <c r="K17" s="149">
        <v>27</v>
      </c>
      <c r="L17" s="149">
        <v>24</v>
      </c>
      <c r="M17" s="149">
        <v>28</v>
      </c>
      <c r="N17" s="149">
        <v>49</v>
      </c>
      <c r="O17" s="149">
        <v>44</v>
      </c>
      <c r="P17" s="149">
        <v>65</v>
      </c>
      <c r="Q17" s="149">
        <v>72</v>
      </c>
      <c r="R17" s="149">
        <v>69</v>
      </c>
      <c r="S17" s="149">
        <v>85</v>
      </c>
      <c r="T17" s="149">
        <v>548</v>
      </c>
      <c r="U17" s="149">
        <v>111</v>
      </c>
      <c r="V17" s="149">
        <v>131</v>
      </c>
      <c r="W17" s="149">
        <v>116</v>
      </c>
      <c r="X17" s="149">
        <v>190</v>
      </c>
      <c r="Y17" s="150">
        <v>0</v>
      </c>
      <c r="Z17" s="151" t="s">
        <v>39</v>
      </c>
      <c r="AA17" s="320">
        <f t="shared" si="0"/>
        <v>1304.7619047619048</v>
      </c>
    </row>
    <row r="18" spans="1:27" ht="18" customHeight="1">
      <c r="A18" s="1"/>
      <c r="B18" s="276" t="s">
        <v>207</v>
      </c>
      <c r="C18" s="276"/>
      <c r="D18" s="318">
        <v>13887</v>
      </c>
      <c r="E18" s="149">
        <v>1932</v>
      </c>
      <c r="F18" s="149">
        <v>612</v>
      </c>
      <c r="G18" s="149">
        <v>690</v>
      </c>
      <c r="H18" s="149">
        <v>630</v>
      </c>
      <c r="I18" s="149">
        <v>8466</v>
      </c>
      <c r="J18" s="149">
        <v>708</v>
      </c>
      <c r="K18" s="149">
        <v>1006</v>
      </c>
      <c r="L18" s="149">
        <v>868</v>
      </c>
      <c r="M18" s="149">
        <v>927</v>
      </c>
      <c r="N18" s="149">
        <v>924</v>
      </c>
      <c r="O18" s="149">
        <v>880</v>
      </c>
      <c r="P18" s="149">
        <v>972</v>
      </c>
      <c r="Q18" s="149">
        <v>786</v>
      </c>
      <c r="R18" s="149">
        <v>742</v>
      </c>
      <c r="S18" s="149">
        <v>653</v>
      </c>
      <c r="T18" s="149">
        <v>3327</v>
      </c>
      <c r="U18" s="149">
        <v>828</v>
      </c>
      <c r="V18" s="149">
        <v>922</v>
      </c>
      <c r="W18" s="149">
        <v>648</v>
      </c>
      <c r="X18" s="149">
        <v>929</v>
      </c>
      <c r="Y18" s="150">
        <v>162</v>
      </c>
      <c r="Z18" s="151" t="s">
        <v>39</v>
      </c>
      <c r="AA18" s="320">
        <f t="shared" si="0"/>
        <v>172.20496894409939</v>
      </c>
    </row>
    <row r="19" spans="1:27" ht="18" customHeight="1">
      <c r="A19" s="1"/>
      <c r="B19" s="276" t="s">
        <v>208</v>
      </c>
      <c r="C19" s="276"/>
      <c r="D19" s="318">
        <v>15766</v>
      </c>
      <c r="E19" s="149">
        <v>2366</v>
      </c>
      <c r="F19" s="149">
        <v>779</v>
      </c>
      <c r="G19" s="149">
        <v>803</v>
      </c>
      <c r="H19" s="149">
        <v>784</v>
      </c>
      <c r="I19" s="149">
        <v>9177</v>
      </c>
      <c r="J19" s="149">
        <v>669</v>
      </c>
      <c r="K19" s="149">
        <v>606</v>
      </c>
      <c r="L19" s="149">
        <v>797</v>
      </c>
      <c r="M19" s="149">
        <v>969</v>
      </c>
      <c r="N19" s="149">
        <v>1037</v>
      </c>
      <c r="O19" s="149">
        <v>1105</v>
      </c>
      <c r="P19" s="149">
        <v>1229</v>
      </c>
      <c r="Q19" s="149">
        <v>977</v>
      </c>
      <c r="R19" s="149">
        <v>925</v>
      </c>
      <c r="S19" s="149">
        <v>863</v>
      </c>
      <c r="T19" s="149">
        <v>4085</v>
      </c>
      <c r="U19" s="149">
        <v>993</v>
      </c>
      <c r="V19" s="149">
        <v>1041</v>
      </c>
      <c r="W19" s="149">
        <v>811</v>
      </c>
      <c r="X19" s="149">
        <v>1240</v>
      </c>
      <c r="Y19" s="150">
        <v>138</v>
      </c>
      <c r="Z19" s="151" t="s">
        <v>39</v>
      </c>
      <c r="AA19" s="320">
        <f t="shared" si="0"/>
        <v>172.65426880811498</v>
      </c>
    </row>
    <row r="20" spans="1:27" ht="18" customHeight="1">
      <c r="A20" s="1"/>
      <c r="B20" s="276" t="s">
        <v>209</v>
      </c>
      <c r="C20" s="276"/>
      <c r="D20" s="318">
        <v>3405</v>
      </c>
      <c r="E20" s="149">
        <v>292</v>
      </c>
      <c r="F20" s="149">
        <v>69</v>
      </c>
      <c r="G20" s="149">
        <v>124</v>
      </c>
      <c r="H20" s="149">
        <v>99</v>
      </c>
      <c r="I20" s="149">
        <v>1814</v>
      </c>
      <c r="J20" s="149">
        <v>171</v>
      </c>
      <c r="K20" s="149">
        <v>159</v>
      </c>
      <c r="L20" s="149">
        <v>132</v>
      </c>
      <c r="M20" s="149">
        <v>155</v>
      </c>
      <c r="N20" s="149">
        <v>187</v>
      </c>
      <c r="O20" s="149">
        <v>217</v>
      </c>
      <c r="P20" s="149">
        <v>232</v>
      </c>
      <c r="Q20" s="149">
        <v>175</v>
      </c>
      <c r="R20" s="149">
        <v>171</v>
      </c>
      <c r="S20" s="149">
        <v>215</v>
      </c>
      <c r="T20" s="149">
        <v>1276</v>
      </c>
      <c r="U20" s="149">
        <v>291</v>
      </c>
      <c r="V20" s="149">
        <v>355</v>
      </c>
      <c r="W20" s="149">
        <v>223</v>
      </c>
      <c r="X20" s="149">
        <v>407</v>
      </c>
      <c r="Y20" s="150">
        <v>23</v>
      </c>
      <c r="Z20" s="151" t="s">
        <v>39</v>
      </c>
      <c r="AA20" s="320">
        <f t="shared" si="0"/>
        <v>436.98630136986304</v>
      </c>
    </row>
    <row r="21" spans="1:27" ht="18" customHeight="1">
      <c r="A21" s="1"/>
      <c r="B21" s="276" t="s">
        <v>210</v>
      </c>
      <c r="C21" s="276"/>
      <c r="D21" s="321">
        <v>8399</v>
      </c>
      <c r="E21" s="152">
        <v>1359</v>
      </c>
      <c r="F21" s="152">
        <v>438</v>
      </c>
      <c r="G21" s="152">
        <v>467</v>
      </c>
      <c r="H21" s="152">
        <v>454</v>
      </c>
      <c r="I21" s="152">
        <v>4457</v>
      </c>
      <c r="J21" s="152">
        <v>368</v>
      </c>
      <c r="K21" s="152">
        <v>259</v>
      </c>
      <c r="L21" s="152">
        <v>412</v>
      </c>
      <c r="M21" s="152">
        <v>487</v>
      </c>
      <c r="N21" s="152">
        <v>537</v>
      </c>
      <c r="O21" s="152">
        <v>537</v>
      </c>
      <c r="P21" s="152">
        <v>619</v>
      </c>
      <c r="Q21" s="152">
        <v>423</v>
      </c>
      <c r="R21" s="152">
        <v>369</v>
      </c>
      <c r="S21" s="152">
        <v>446</v>
      </c>
      <c r="T21" s="152">
        <v>2532</v>
      </c>
      <c r="U21" s="152">
        <v>497</v>
      </c>
      <c r="V21" s="152">
        <v>661</v>
      </c>
      <c r="W21" s="152">
        <v>530</v>
      </c>
      <c r="X21" s="152">
        <v>844</v>
      </c>
      <c r="Y21" s="153">
        <v>51</v>
      </c>
      <c r="Z21" s="151" t="s">
        <v>39</v>
      </c>
      <c r="AA21" s="320">
        <f t="shared" si="0"/>
        <v>186.31346578366447</v>
      </c>
    </row>
    <row r="22" spans="1:27" ht="18" customHeight="1">
      <c r="A22" s="1"/>
      <c r="B22" s="276" t="s">
        <v>838</v>
      </c>
      <c r="C22" s="276"/>
      <c r="D22" s="321">
        <v>5387</v>
      </c>
      <c r="E22" s="152">
        <v>604</v>
      </c>
      <c r="F22" s="152">
        <v>138</v>
      </c>
      <c r="G22" s="152">
        <v>212</v>
      </c>
      <c r="H22" s="152">
        <v>254</v>
      </c>
      <c r="I22" s="152">
        <v>3115</v>
      </c>
      <c r="J22" s="152">
        <v>244</v>
      </c>
      <c r="K22" s="152">
        <v>216</v>
      </c>
      <c r="L22" s="152">
        <v>209</v>
      </c>
      <c r="M22" s="152">
        <v>210</v>
      </c>
      <c r="N22" s="152">
        <v>270</v>
      </c>
      <c r="O22" s="152">
        <v>320</v>
      </c>
      <c r="P22" s="152">
        <v>362</v>
      </c>
      <c r="Q22" s="152">
        <v>364</v>
      </c>
      <c r="R22" s="152">
        <v>421</v>
      </c>
      <c r="S22" s="152">
        <v>499</v>
      </c>
      <c r="T22" s="152">
        <v>1653</v>
      </c>
      <c r="U22" s="152">
        <v>457</v>
      </c>
      <c r="V22" s="152">
        <v>446</v>
      </c>
      <c r="W22" s="152">
        <v>283</v>
      </c>
      <c r="X22" s="152">
        <v>467</v>
      </c>
      <c r="Y22" s="153">
        <v>15</v>
      </c>
      <c r="Z22" s="151" t="s">
        <v>39</v>
      </c>
      <c r="AA22" s="320">
        <f t="shared" si="0"/>
        <v>273.6754966887417</v>
      </c>
    </row>
    <row r="23" spans="1:27" ht="18" customHeight="1">
      <c r="A23" s="1"/>
      <c r="B23" s="276" t="s">
        <v>211</v>
      </c>
      <c r="C23" s="276"/>
      <c r="D23" s="318">
        <v>1814</v>
      </c>
      <c r="E23" s="149">
        <v>125</v>
      </c>
      <c r="F23" s="149">
        <v>25</v>
      </c>
      <c r="G23" s="149">
        <v>47</v>
      </c>
      <c r="H23" s="149">
        <v>53</v>
      </c>
      <c r="I23" s="149">
        <v>774</v>
      </c>
      <c r="J23" s="149">
        <v>49</v>
      </c>
      <c r="K23" s="149">
        <v>40</v>
      </c>
      <c r="L23" s="149">
        <v>41</v>
      </c>
      <c r="M23" s="149">
        <v>52</v>
      </c>
      <c r="N23" s="149">
        <v>60</v>
      </c>
      <c r="O23" s="149">
        <v>88</v>
      </c>
      <c r="P23" s="149">
        <v>108</v>
      </c>
      <c r="Q23" s="149">
        <v>101</v>
      </c>
      <c r="R23" s="149">
        <v>92</v>
      </c>
      <c r="S23" s="149">
        <v>143</v>
      </c>
      <c r="T23" s="149">
        <v>914</v>
      </c>
      <c r="U23" s="149">
        <v>168</v>
      </c>
      <c r="V23" s="149">
        <v>244</v>
      </c>
      <c r="W23" s="149">
        <v>210</v>
      </c>
      <c r="X23" s="149">
        <v>292</v>
      </c>
      <c r="Y23" s="150">
        <v>1</v>
      </c>
      <c r="Z23" s="151" t="s">
        <v>39</v>
      </c>
      <c r="AA23" s="320">
        <f t="shared" si="0"/>
        <v>731.2</v>
      </c>
    </row>
    <row r="24" spans="1:27" ht="18" customHeight="1">
      <c r="A24" s="1"/>
      <c r="B24" s="276" t="s">
        <v>212</v>
      </c>
      <c r="C24" s="276"/>
      <c r="D24" s="318">
        <v>2953</v>
      </c>
      <c r="E24" s="149">
        <v>228</v>
      </c>
      <c r="F24" s="149">
        <v>48</v>
      </c>
      <c r="G24" s="149">
        <v>80</v>
      </c>
      <c r="H24" s="149">
        <v>100</v>
      </c>
      <c r="I24" s="149">
        <v>1387</v>
      </c>
      <c r="J24" s="149">
        <v>108</v>
      </c>
      <c r="K24" s="149">
        <v>84</v>
      </c>
      <c r="L24" s="149">
        <v>52</v>
      </c>
      <c r="M24" s="149">
        <v>78</v>
      </c>
      <c r="N24" s="149">
        <v>138</v>
      </c>
      <c r="O24" s="149">
        <v>152</v>
      </c>
      <c r="P24" s="149">
        <v>208</v>
      </c>
      <c r="Q24" s="149">
        <v>151</v>
      </c>
      <c r="R24" s="149">
        <v>171</v>
      </c>
      <c r="S24" s="149">
        <v>245</v>
      </c>
      <c r="T24" s="149">
        <v>1334</v>
      </c>
      <c r="U24" s="149">
        <v>337</v>
      </c>
      <c r="V24" s="149">
        <v>391</v>
      </c>
      <c r="W24" s="149">
        <v>245</v>
      </c>
      <c r="X24" s="149">
        <v>361</v>
      </c>
      <c r="Y24" s="150">
        <v>4</v>
      </c>
      <c r="Z24" s="151" t="s">
        <v>39</v>
      </c>
      <c r="AA24" s="320">
        <f t="shared" si="0"/>
        <v>585.08771929824559</v>
      </c>
    </row>
    <row r="25" spans="1:27" ht="18" customHeight="1" thickBot="1">
      <c r="A25" s="3"/>
      <c r="B25" s="296" t="s">
        <v>213</v>
      </c>
      <c r="C25" s="296"/>
      <c r="D25" s="322">
        <v>5080</v>
      </c>
      <c r="E25" s="154">
        <v>419</v>
      </c>
      <c r="F25" s="154">
        <v>89</v>
      </c>
      <c r="G25" s="154">
        <v>140</v>
      </c>
      <c r="H25" s="154">
        <v>190</v>
      </c>
      <c r="I25" s="154">
        <v>2320</v>
      </c>
      <c r="J25" s="154">
        <v>324</v>
      </c>
      <c r="K25" s="154">
        <v>137</v>
      </c>
      <c r="L25" s="154">
        <v>123</v>
      </c>
      <c r="M25" s="154">
        <v>134</v>
      </c>
      <c r="N25" s="154">
        <v>185</v>
      </c>
      <c r="O25" s="154">
        <v>223</v>
      </c>
      <c r="P25" s="154">
        <v>315</v>
      </c>
      <c r="Q25" s="154">
        <v>281</v>
      </c>
      <c r="R25" s="154">
        <v>291</v>
      </c>
      <c r="S25" s="154">
        <v>307</v>
      </c>
      <c r="T25" s="154">
        <v>2283</v>
      </c>
      <c r="U25" s="154">
        <v>390</v>
      </c>
      <c r="V25" s="154">
        <v>507</v>
      </c>
      <c r="W25" s="154">
        <v>413</v>
      </c>
      <c r="X25" s="154">
        <v>973</v>
      </c>
      <c r="Y25" s="155">
        <v>58</v>
      </c>
      <c r="Z25" s="156" t="s">
        <v>39</v>
      </c>
      <c r="AA25" s="324">
        <v>454.3</v>
      </c>
    </row>
    <row r="26" spans="1:27" ht="18" customHeight="1">
      <c r="A26" s="372"/>
      <c r="B26" s="2" t="s">
        <v>244</v>
      </c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372"/>
      <c r="Y26" s="373"/>
      <c r="Z26" s="372"/>
      <c r="AA26" s="372"/>
    </row>
  </sheetData>
  <mergeCells count="17">
    <mergeCell ref="Y5:Y8"/>
    <mergeCell ref="K2:Q2"/>
    <mergeCell ref="W3:AA3"/>
    <mergeCell ref="Z4:Z8"/>
    <mergeCell ref="AA4:AA8"/>
    <mergeCell ref="A9:B9"/>
    <mergeCell ref="I6:I8"/>
    <mergeCell ref="E4:M4"/>
    <mergeCell ref="T5:X5"/>
    <mergeCell ref="T6:T8"/>
    <mergeCell ref="O5:S5"/>
    <mergeCell ref="O4:Y4"/>
    <mergeCell ref="A4:B8"/>
    <mergeCell ref="D4:D8"/>
    <mergeCell ref="E6:E8"/>
    <mergeCell ref="I5:N5"/>
    <mergeCell ref="E5:H5"/>
  </mergeCells>
  <phoneticPr fontId="2"/>
  <pageMargins left="0.74803149606299213" right="0.34" top="0.98425196850393704" bottom="0.98425196850393704" header="0.51181102362204722" footer="0.51181102362204722"/>
  <pageSetup paperSize="9" scale="74" orientation="landscape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2:I12"/>
  <sheetViews>
    <sheetView showGridLines="0" view="pageBreakPreview" zoomScaleNormal="100" workbookViewId="0">
      <selection activeCell="H43" sqref="H43"/>
    </sheetView>
  </sheetViews>
  <sheetFormatPr defaultColWidth="9" defaultRowHeight="13.5" customHeight="1"/>
  <cols>
    <col min="1" max="1" width="1" style="2" customWidth="1"/>
    <col min="2" max="2" width="25.6640625" style="2" customWidth="1"/>
    <col min="3" max="9" width="9.5546875" style="2" bestFit="1" customWidth="1"/>
    <col min="10" max="10" width="1.77734375" style="2" customWidth="1"/>
    <col min="11" max="16384" width="9" style="2"/>
  </cols>
  <sheetData>
    <row r="2" spans="2:9" ht="18" customHeight="1">
      <c r="B2" s="374" t="s">
        <v>853</v>
      </c>
      <c r="C2" s="413" t="s">
        <v>192</v>
      </c>
      <c r="D2" s="413"/>
      <c r="E2" s="413"/>
      <c r="F2" s="413"/>
      <c r="G2" s="413"/>
    </row>
    <row r="3" spans="2:9" ht="15" customHeight="1" thickBot="1">
      <c r="G3" s="414" t="s">
        <v>875</v>
      </c>
      <c r="H3" s="414"/>
      <c r="I3" s="414"/>
    </row>
    <row r="4" spans="2:9" ht="15" customHeight="1">
      <c r="B4" s="415" t="s">
        <v>119</v>
      </c>
      <c r="C4" s="409" t="s">
        <v>188</v>
      </c>
      <c r="D4" s="158">
        <v>65</v>
      </c>
      <c r="E4" s="158">
        <v>70</v>
      </c>
      <c r="F4" s="158">
        <v>75</v>
      </c>
      <c r="G4" s="158">
        <v>80</v>
      </c>
      <c r="H4" s="159" t="s">
        <v>120</v>
      </c>
      <c r="I4" s="159" t="s">
        <v>121</v>
      </c>
    </row>
    <row r="5" spans="2:9" ht="15" customHeight="1">
      <c r="B5" s="417"/>
      <c r="C5" s="411"/>
      <c r="D5" s="29" t="s">
        <v>122</v>
      </c>
      <c r="E5" s="29" t="s">
        <v>686</v>
      </c>
      <c r="F5" s="29" t="s">
        <v>687</v>
      </c>
      <c r="G5" s="29" t="s">
        <v>259</v>
      </c>
      <c r="H5" s="160" t="s">
        <v>123</v>
      </c>
      <c r="I5" s="160" t="s">
        <v>124</v>
      </c>
    </row>
    <row r="6" spans="2:9" ht="6.9" customHeight="1">
      <c r="B6" s="1"/>
      <c r="C6" s="119"/>
      <c r="D6" s="42"/>
      <c r="E6" s="42"/>
      <c r="F6" s="42"/>
      <c r="G6" s="42"/>
      <c r="H6" s="42"/>
      <c r="I6" s="42"/>
    </row>
    <row r="7" spans="2:9" ht="13.5" customHeight="1">
      <c r="B7" s="276" t="s">
        <v>125</v>
      </c>
      <c r="C7" s="119">
        <f t="shared" ref="C7:I7" si="0">C9+C10</f>
        <v>6832</v>
      </c>
      <c r="D7" s="42">
        <f t="shared" si="0"/>
        <v>1193</v>
      </c>
      <c r="E7" s="42">
        <f t="shared" si="0"/>
        <v>1544</v>
      </c>
      <c r="F7" s="42">
        <f t="shared" si="0"/>
        <v>1340</v>
      </c>
      <c r="G7" s="42">
        <f t="shared" si="0"/>
        <v>1222</v>
      </c>
      <c r="H7" s="42">
        <f t="shared" si="0"/>
        <v>1533</v>
      </c>
      <c r="I7" s="42">
        <f t="shared" si="0"/>
        <v>7778</v>
      </c>
    </row>
    <row r="8" spans="2:9" ht="6.9" customHeight="1">
      <c r="B8" s="1"/>
      <c r="C8" s="119"/>
      <c r="D8" s="42"/>
      <c r="E8" s="42"/>
      <c r="F8" s="42"/>
      <c r="G8" s="42"/>
      <c r="H8" s="42"/>
      <c r="I8" s="42"/>
    </row>
    <row r="9" spans="2:9" ht="15.9" customHeight="1">
      <c r="B9" s="300" t="s">
        <v>184</v>
      </c>
      <c r="C9" s="119">
        <f>SUM(D9:H9)</f>
        <v>2110</v>
      </c>
      <c r="D9" s="42">
        <v>606</v>
      </c>
      <c r="E9" s="42">
        <v>610</v>
      </c>
      <c r="F9" s="42">
        <v>345</v>
      </c>
      <c r="G9" s="42">
        <v>245</v>
      </c>
      <c r="H9" s="42">
        <v>304</v>
      </c>
      <c r="I9" s="42">
        <v>2614</v>
      </c>
    </row>
    <row r="10" spans="2:9" ht="15.9" customHeight="1">
      <c r="B10" s="300" t="s">
        <v>185</v>
      </c>
      <c r="C10" s="119">
        <f>SUM(D10:H10)</f>
        <v>4722</v>
      </c>
      <c r="D10" s="42">
        <v>587</v>
      </c>
      <c r="E10" s="42">
        <v>934</v>
      </c>
      <c r="F10" s="42">
        <v>995</v>
      </c>
      <c r="G10" s="42">
        <v>977</v>
      </c>
      <c r="H10" s="42">
        <v>1229</v>
      </c>
      <c r="I10" s="42">
        <v>5164</v>
      </c>
    </row>
    <row r="11" spans="2:9" ht="15" customHeight="1" thickBot="1">
      <c r="B11" s="274"/>
      <c r="C11" s="121"/>
      <c r="D11" s="43"/>
      <c r="E11" s="43"/>
      <c r="F11" s="43"/>
      <c r="G11" s="43"/>
      <c r="H11" s="43"/>
      <c r="I11" s="43"/>
    </row>
    <row r="12" spans="2:9" ht="18" customHeight="1">
      <c r="B12" s="2" t="s">
        <v>508</v>
      </c>
    </row>
  </sheetData>
  <mergeCells count="4">
    <mergeCell ref="B4:B5"/>
    <mergeCell ref="C4:C5"/>
    <mergeCell ref="C2:G2"/>
    <mergeCell ref="G3:I3"/>
  </mergeCells>
  <phoneticPr fontId="2"/>
  <pageMargins left="0.56999999999999995" right="0.55000000000000004" top="1" bottom="1" header="0.51200000000000001" footer="0.51200000000000001"/>
  <pageSetup paperSize="9" scale="9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2:K17"/>
  <sheetViews>
    <sheetView showGridLines="0" view="pageBreakPreview" zoomScaleNormal="100" workbookViewId="0">
      <selection activeCell="H43" sqref="H43"/>
    </sheetView>
  </sheetViews>
  <sheetFormatPr defaultColWidth="9" defaultRowHeight="13.5" customHeight="1"/>
  <cols>
    <col min="1" max="1" width="4.33203125" style="2" customWidth="1"/>
    <col min="2" max="3" width="8.109375" style="2" bestFit="1" customWidth="1"/>
    <col min="4" max="4" width="8.33203125" style="2" customWidth="1"/>
    <col min="5" max="5" width="8.21875" style="2" customWidth="1"/>
    <col min="6" max="6" width="8.33203125" style="2" customWidth="1"/>
    <col min="7" max="7" width="8.21875" style="2" customWidth="1"/>
    <col min="8" max="8" width="8.33203125" style="2" customWidth="1"/>
    <col min="9" max="9" width="7.21875" style="2" customWidth="1"/>
    <col min="10" max="10" width="7.44140625" style="2" customWidth="1"/>
    <col min="11" max="11" width="11.109375" style="2" customWidth="1"/>
    <col min="12" max="16384" width="9" style="2"/>
  </cols>
  <sheetData>
    <row r="2" spans="2:11" ht="18" customHeight="1">
      <c r="D2" s="412" t="s">
        <v>854</v>
      </c>
      <c r="E2" s="413"/>
      <c r="F2" s="413"/>
      <c r="G2" s="413"/>
      <c r="H2" s="413"/>
      <c r="I2" s="413"/>
    </row>
    <row r="3" spans="2:11" ht="18" customHeight="1" thickBot="1">
      <c r="I3" s="414" t="s">
        <v>875</v>
      </c>
      <c r="J3" s="414"/>
      <c r="K3" s="414"/>
    </row>
    <row r="4" spans="2:11" ht="18" customHeight="1">
      <c r="B4" s="415" t="s">
        <v>127</v>
      </c>
      <c r="C4" s="415"/>
      <c r="D4" s="418" t="s">
        <v>128</v>
      </c>
      <c r="E4" s="419"/>
      <c r="F4" s="419"/>
      <c r="G4" s="419"/>
      <c r="H4" s="419"/>
      <c r="I4" s="419"/>
      <c r="J4" s="419"/>
      <c r="K4" s="129" t="s">
        <v>126</v>
      </c>
    </row>
    <row r="5" spans="2:11" ht="18" customHeight="1">
      <c r="B5" s="463" t="s">
        <v>129</v>
      </c>
      <c r="C5" s="463"/>
      <c r="D5" s="257" t="s">
        <v>188</v>
      </c>
      <c r="E5" s="262" t="s">
        <v>130</v>
      </c>
      <c r="F5" s="262" t="s">
        <v>131</v>
      </c>
      <c r="G5" s="262" t="s">
        <v>132</v>
      </c>
      <c r="H5" s="262" t="s">
        <v>133</v>
      </c>
      <c r="I5" s="262" t="s">
        <v>134</v>
      </c>
      <c r="J5" s="117" t="s">
        <v>135</v>
      </c>
      <c r="K5" s="161" t="s">
        <v>136</v>
      </c>
    </row>
    <row r="6" spans="2:11" ht="6.9" customHeight="1">
      <c r="B6" s="1"/>
      <c r="C6" s="1"/>
      <c r="D6" s="119"/>
      <c r="E6" s="42"/>
      <c r="F6" s="42"/>
      <c r="G6" s="42"/>
      <c r="H6" s="42"/>
      <c r="I6" s="42"/>
      <c r="J6" s="42"/>
      <c r="K6" s="42"/>
    </row>
    <row r="7" spans="2:11" ht="13.5" customHeight="1">
      <c r="B7" s="416" t="s">
        <v>5</v>
      </c>
      <c r="C7" s="478"/>
      <c r="D7" s="56">
        <f>SUM(E7:J7)</f>
        <v>7022</v>
      </c>
      <c r="E7" s="162">
        <f>SUM(E9:E13)</f>
        <v>801</v>
      </c>
      <c r="F7" s="162">
        <f>SUM(F9:F13)</f>
        <v>1683</v>
      </c>
      <c r="G7" s="162">
        <f t="shared" ref="G7:K7" si="0">SUM(G9:G13)</f>
        <v>2051</v>
      </c>
      <c r="H7" s="162">
        <f t="shared" si="0"/>
        <v>1407</v>
      </c>
      <c r="I7" s="162">
        <f t="shared" si="0"/>
        <v>732</v>
      </c>
      <c r="J7" s="162">
        <f t="shared" si="0"/>
        <v>348</v>
      </c>
      <c r="K7" s="162">
        <f t="shared" si="0"/>
        <v>169</v>
      </c>
    </row>
    <row r="8" spans="2:11" ht="6.9" customHeight="1">
      <c r="B8" s="1"/>
      <c r="C8" s="1"/>
      <c r="D8" s="56"/>
      <c r="E8" s="162"/>
      <c r="F8" s="162"/>
      <c r="G8" s="162"/>
      <c r="H8" s="162"/>
      <c r="I8" s="162"/>
      <c r="J8" s="162"/>
      <c r="K8" s="162"/>
    </row>
    <row r="9" spans="2:11" ht="13.5" customHeight="1">
      <c r="B9" s="281" t="s">
        <v>137</v>
      </c>
      <c r="C9" s="1" t="s">
        <v>138</v>
      </c>
      <c r="D9" s="56">
        <f>SUM(E9:J9)</f>
        <v>1470</v>
      </c>
      <c r="E9" s="162">
        <v>630</v>
      </c>
      <c r="F9" s="162">
        <v>699</v>
      </c>
      <c r="G9" s="162">
        <v>128</v>
      </c>
      <c r="H9" s="162">
        <v>12</v>
      </c>
      <c r="I9" s="162">
        <v>1</v>
      </c>
      <c r="J9" s="162">
        <v>0</v>
      </c>
      <c r="K9" s="162">
        <v>126</v>
      </c>
    </row>
    <row r="10" spans="2:11" ht="13.5" customHeight="1">
      <c r="B10" s="1"/>
      <c r="C10" s="1" t="s">
        <v>132</v>
      </c>
      <c r="D10" s="56">
        <f t="shared" ref="D10:D16" si="1">SUM(E10:J10)</f>
        <v>2087</v>
      </c>
      <c r="E10" s="162">
        <v>156</v>
      </c>
      <c r="F10" s="162">
        <v>876</v>
      </c>
      <c r="G10" s="162">
        <v>963</v>
      </c>
      <c r="H10" s="162">
        <v>79</v>
      </c>
      <c r="I10" s="162">
        <v>8</v>
      </c>
      <c r="J10" s="162">
        <v>5</v>
      </c>
      <c r="K10" s="162">
        <v>35</v>
      </c>
    </row>
    <row r="11" spans="2:11" ht="13.5" customHeight="1">
      <c r="B11" s="1"/>
      <c r="C11" s="1" t="s">
        <v>133</v>
      </c>
      <c r="D11" s="56">
        <f t="shared" si="1"/>
        <v>1600</v>
      </c>
      <c r="E11" s="162">
        <v>12</v>
      </c>
      <c r="F11" s="162">
        <v>99</v>
      </c>
      <c r="G11" s="162">
        <v>848</v>
      </c>
      <c r="H11" s="162">
        <v>583</v>
      </c>
      <c r="I11" s="162">
        <v>47</v>
      </c>
      <c r="J11" s="162">
        <v>11</v>
      </c>
      <c r="K11" s="162">
        <v>7</v>
      </c>
    </row>
    <row r="12" spans="2:11" ht="13.5" customHeight="1">
      <c r="B12" s="1"/>
      <c r="C12" s="1" t="s">
        <v>134</v>
      </c>
      <c r="D12" s="56">
        <f t="shared" si="1"/>
        <v>1086</v>
      </c>
      <c r="E12" s="162">
        <v>3</v>
      </c>
      <c r="F12" s="162">
        <v>8</v>
      </c>
      <c r="G12" s="162">
        <v>101</v>
      </c>
      <c r="H12" s="162">
        <v>624</v>
      </c>
      <c r="I12" s="162">
        <v>320</v>
      </c>
      <c r="J12" s="162">
        <v>30</v>
      </c>
      <c r="K12" s="162">
        <v>1</v>
      </c>
    </row>
    <row r="13" spans="2:11" ht="13.5" customHeight="1">
      <c r="B13" s="1"/>
      <c r="C13" s="1" t="s">
        <v>135</v>
      </c>
      <c r="D13" s="56">
        <f t="shared" si="1"/>
        <v>779</v>
      </c>
      <c r="E13" s="162">
        <v>0</v>
      </c>
      <c r="F13" s="162">
        <v>1</v>
      </c>
      <c r="G13" s="162">
        <v>11</v>
      </c>
      <c r="H13" s="162">
        <v>109</v>
      </c>
      <c r="I13" s="162">
        <v>356</v>
      </c>
      <c r="J13" s="162">
        <v>302</v>
      </c>
      <c r="K13" s="162">
        <v>0</v>
      </c>
    </row>
    <row r="14" spans="2:11" ht="13.2">
      <c r="B14" s="1" t="s">
        <v>126</v>
      </c>
      <c r="C14" s="1"/>
      <c r="D14" s="56"/>
      <c r="E14" s="162"/>
      <c r="F14" s="162"/>
      <c r="G14" s="162"/>
      <c r="H14" s="162"/>
      <c r="I14" s="162"/>
      <c r="J14" s="162"/>
      <c r="K14" s="162"/>
    </row>
    <row r="15" spans="2:11" ht="13.5" customHeight="1">
      <c r="B15" s="281" t="s">
        <v>137</v>
      </c>
      <c r="C15" s="1" t="s">
        <v>139</v>
      </c>
      <c r="D15" s="56">
        <f>SUM(E15:J15)</f>
        <v>110</v>
      </c>
      <c r="E15" s="162">
        <v>84</v>
      </c>
      <c r="F15" s="162">
        <v>18</v>
      </c>
      <c r="G15" s="162">
        <v>7</v>
      </c>
      <c r="H15" s="162">
        <v>0</v>
      </c>
      <c r="I15" s="162">
        <v>1</v>
      </c>
      <c r="J15" s="162">
        <v>0</v>
      </c>
      <c r="K15" s="162">
        <v>2950</v>
      </c>
    </row>
    <row r="16" spans="2:11" ht="13.5" customHeight="1" thickBot="1">
      <c r="B16" s="3"/>
      <c r="C16" s="3" t="s">
        <v>140</v>
      </c>
      <c r="D16" s="57">
        <f t="shared" si="1"/>
        <v>577</v>
      </c>
      <c r="E16" s="163">
        <v>502</v>
      </c>
      <c r="F16" s="163">
        <v>59</v>
      </c>
      <c r="G16" s="163">
        <v>10</v>
      </c>
      <c r="H16" s="163">
        <v>5</v>
      </c>
      <c r="I16" s="163">
        <v>0</v>
      </c>
      <c r="J16" s="163">
        <v>1</v>
      </c>
      <c r="K16" s="163">
        <v>487</v>
      </c>
    </row>
    <row r="17" spans="2:2" ht="18" customHeight="1">
      <c r="B17" s="2" t="s">
        <v>508</v>
      </c>
    </row>
  </sheetData>
  <mergeCells count="6">
    <mergeCell ref="I3:K3"/>
    <mergeCell ref="D2:I2"/>
    <mergeCell ref="B7:C7"/>
    <mergeCell ref="B4:C4"/>
    <mergeCell ref="B5:C5"/>
    <mergeCell ref="D4:J4"/>
  </mergeCells>
  <phoneticPr fontId="2"/>
  <pageMargins left="0.75" right="0.75" top="1" bottom="1" header="0.51200000000000001" footer="0.51200000000000001"/>
  <pageSetup paperSize="9" scale="98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Y43"/>
  <sheetViews>
    <sheetView showGridLines="0" view="pageBreakPreview" topLeftCell="E16" zoomScaleNormal="100" workbookViewId="0">
      <selection activeCell="H43" sqref="H43"/>
    </sheetView>
  </sheetViews>
  <sheetFormatPr defaultColWidth="9" defaultRowHeight="13.2"/>
  <cols>
    <col min="1" max="1" width="5" style="58" customWidth="1"/>
    <col min="2" max="2" width="6.6640625" style="58" customWidth="1"/>
    <col min="3" max="3" width="7.6640625" style="58" customWidth="1"/>
    <col min="4" max="4" width="7.44140625" style="58" customWidth="1"/>
    <col min="5" max="7" width="6.33203125" style="58" customWidth="1"/>
    <col min="8" max="8" width="6.6640625" style="58" customWidth="1"/>
    <col min="9" max="9" width="7.6640625" style="58" customWidth="1"/>
    <col min="10" max="10" width="7.21875" style="58" customWidth="1"/>
    <col min="11" max="13" width="6.33203125" style="58" customWidth="1"/>
    <col min="14" max="14" width="6.6640625" style="58" customWidth="1"/>
    <col min="15" max="15" width="7.6640625" style="58" customWidth="1"/>
    <col min="16" max="16" width="7.21875" style="58" customWidth="1"/>
    <col min="17" max="17" width="7.21875" style="58" bestFit="1" customWidth="1"/>
    <col min="18" max="19" width="6.33203125" style="58" customWidth="1"/>
    <col min="20" max="20" width="6.6640625" style="58" customWidth="1"/>
    <col min="21" max="21" width="7.6640625" style="58" customWidth="1"/>
    <col min="22" max="22" width="7.21875" style="58" customWidth="1"/>
    <col min="23" max="25" width="6.33203125" style="58" customWidth="1"/>
    <col min="26" max="16384" width="9" style="58"/>
  </cols>
  <sheetData>
    <row r="1" spans="2:25" ht="13.5" customHeight="1"/>
    <row r="2" spans="2:25" ht="18" customHeight="1">
      <c r="G2" s="375"/>
      <c r="H2" s="375"/>
      <c r="I2" s="376"/>
      <c r="J2" s="423" t="s">
        <v>855</v>
      </c>
      <c r="K2" s="424"/>
      <c r="L2" s="424"/>
      <c r="M2" s="424"/>
      <c r="N2" s="424"/>
      <c r="O2" s="424"/>
    </row>
    <row r="3" spans="2:25" ht="18" customHeight="1" thickBot="1">
      <c r="W3" s="425" t="s">
        <v>879</v>
      </c>
      <c r="X3" s="425"/>
      <c r="Y3" s="425"/>
    </row>
    <row r="4" spans="2:25" s="164" customFormat="1" ht="23.1" customHeight="1">
      <c r="B4" s="522" t="s">
        <v>399</v>
      </c>
      <c r="C4" s="523"/>
      <c r="D4" s="285" t="s">
        <v>364</v>
      </c>
      <c r="E4" s="285" t="s">
        <v>400</v>
      </c>
      <c r="F4" s="285" t="s">
        <v>184</v>
      </c>
      <c r="G4" s="285" t="s">
        <v>185</v>
      </c>
      <c r="H4" s="524" t="s">
        <v>399</v>
      </c>
      <c r="I4" s="525"/>
      <c r="J4" s="285" t="s">
        <v>364</v>
      </c>
      <c r="K4" s="285" t="s">
        <v>400</v>
      </c>
      <c r="L4" s="285" t="s">
        <v>184</v>
      </c>
      <c r="M4" s="285" t="s">
        <v>185</v>
      </c>
      <c r="N4" s="524" t="s">
        <v>399</v>
      </c>
      <c r="O4" s="523"/>
      <c r="P4" s="285" t="s">
        <v>364</v>
      </c>
      <c r="Q4" s="285" t="s">
        <v>400</v>
      </c>
      <c r="R4" s="285" t="s">
        <v>184</v>
      </c>
      <c r="S4" s="285" t="s">
        <v>185</v>
      </c>
      <c r="T4" s="524" t="s">
        <v>399</v>
      </c>
      <c r="U4" s="523"/>
      <c r="V4" s="285" t="s">
        <v>364</v>
      </c>
      <c r="W4" s="285" t="s">
        <v>400</v>
      </c>
      <c r="X4" s="285" t="s">
        <v>184</v>
      </c>
      <c r="Y4" s="285" t="s">
        <v>185</v>
      </c>
    </row>
    <row r="5" spans="2:25" ht="9" customHeight="1">
      <c r="B5" s="289"/>
      <c r="C5" s="289"/>
      <c r="D5" s="288"/>
      <c r="E5" s="287"/>
      <c r="F5" s="287"/>
      <c r="G5" s="287"/>
      <c r="H5" s="533"/>
      <c r="I5" s="534"/>
      <c r="J5" s="520"/>
      <c r="K5" s="521"/>
      <c r="L5" s="521"/>
      <c r="M5" s="514"/>
      <c r="N5" s="515"/>
      <c r="O5" s="526"/>
      <c r="P5" s="518"/>
      <c r="Q5" s="514"/>
      <c r="R5" s="514"/>
      <c r="S5" s="514"/>
      <c r="T5" s="515"/>
      <c r="U5" s="517"/>
      <c r="V5" s="518"/>
      <c r="W5" s="514"/>
      <c r="X5" s="514"/>
      <c r="Y5" s="514"/>
    </row>
    <row r="6" spans="2:25" ht="9" customHeight="1">
      <c r="B6" s="527" t="s">
        <v>297</v>
      </c>
      <c r="C6" s="528"/>
      <c r="D6" s="518">
        <f>SUM(D11:D41)+SUM(J7:J41)+SUM(P7:P41)+SUM(V7:V40)</f>
        <v>48858</v>
      </c>
      <c r="E6" s="514"/>
      <c r="F6" s="514">
        <f>SUM(F11:F41)+SUM(L7:L41)+SUM(R7:R41)+SUM(X7:X40)</f>
        <v>54951</v>
      </c>
      <c r="G6" s="529"/>
      <c r="H6" s="531"/>
      <c r="I6" s="530"/>
      <c r="J6" s="518"/>
      <c r="K6" s="514"/>
      <c r="L6" s="514"/>
      <c r="M6" s="514"/>
      <c r="N6" s="516"/>
      <c r="O6" s="526"/>
      <c r="P6" s="518"/>
      <c r="Q6" s="514"/>
      <c r="R6" s="514"/>
      <c r="S6" s="514"/>
      <c r="T6" s="516"/>
      <c r="U6" s="517"/>
      <c r="V6" s="518"/>
      <c r="W6" s="514"/>
      <c r="X6" s="514"/>
      <c r="Y6" s="514"/>
    </row>
    <row r="7" spans="2:25" ht="9" customHeight="1">
      <c r="B7" s="527"/>
      <c r="C7" s="528"/>
      <c r="D7" s="518"/>
      <c r="E7" s="514"/>
      <c r="F7" s="514"/>
      <c r="G7" s="529"/>
      <c r="H7" s="505" t="s">
        <v>631</v>
      </c>
      <c r="I7" s="530"/>
      <c r="J7" s="509">
        <v>76</v>
      </c>
      <c r="K7" s="507">
        <v>143</v>
      </c>
      <c r="L7" s="507">
        <v>69</v>
      </c>
      <c r="M7" s="507">
        <v>74</v>
      </c>
      <c r="N7" s="505" t="s">
        <v>423</v>
      </c>
      <c r="O7" s="510"/>
      <c r="P7" s="509">
        <v>219</v>
      </c>
      <c r="Q7" s="507">
        <v>408</v>
      </c>
      <c r="R7" s="507">
        <v>206</v>
      </c>
      <c r="S7" s="507">
        <v>202</v>
      </c>
      <c r="T7" s="505" t="s">
        <v>405</v>
      </c>
      <c r="U7" s="506"/>
      <c r="V7" s="509">
        <v>321</v>
      </c>
      <c r="W7" s="507">
        <v>727</v>
      </c>
      <c r="X7" s="507">
        <v>360</v>
      </c>
      <c r="Y7" s="507">
        <v>367</v>
      </c>
    </row>
    <row r="8" spans="2:25" ht="7.5" customHeight="1">
      <c r="B8" s="527"/>
      <c r="C8" s="528"/>
      <c r="D8" s="532">
        <f>SUM(E11:E41)+SUM(K7:K41)+SUM(Q7:Q41)+SUM(W7:W40)</f>
        <v>113979</v>
      </c>
      <c r="E8" s="511"/>
      <c r="F8" s="511">
        <f>SUM(G11:G41)+SUM(M7:M41)+SUM(S7:S41)+SUM(Y7:Y40)</f>
        <v>59028</v>
      </c>
      <c r="G8" s="512"/>
      <c r="H8" s="531"/>
      <c r="I8" s="530"/>
      <c r="J8" s="509"/>
      <c r="K8" s="507"/>
      <c r="L8" s="507"/>
      <c r="M8" s="507"/>
      <c r="N8" s="513"/>
      <c r="O8" s="510"/>
      <c r="P8" s="509"/>
      <c r="Q8" s="507"/>
      <c r="R8" s="507"/>
      <c r="S8" s="507"/>
      <c r="T8" s="505"/>
      <c r="U8" s="506"/>
      <c r="V8" s="509"/>
      <c r="W8" s="507"/>
      <c r="X8" s="507"/>
      <c r="Y8" s="507"/>
    </row>
    <row r="9" spans="2:25" ht="9" customHeight="1">
      <c r="B9" s="527"/>
      <c r="C9" s="528"/>
      <c r="D9" s="532"/>
      <c r="E9" s="511"/>
      <c r="F9" s="511"/>
      <c r="G9" s="512"/>
      <c r="H9" s="505" t="s">
        <v>630</v>
      </c>
      <c r="I9" s="506"/>
      <c r="J9" s="509">
        <v>204</v>
      </c>
      <c r="K9" s="507">
        <v>376</v>
      </c>
      <c r="L9" s="507">
        <v>192</v>
      </c>
      <c r="M9" s="507">
        <v>184</v>
      </c>
      <c r="N9" s="505" t="s">
        <v>298</v>
      </c>
      <c r="O9" s="510"/>
      <c r="P9" s="509">
        <v>182</v>
      </c>
      <c r="Q9" s="507">
        <v>444</v>
      </c>
      <c r="R9" s="507">
        <v>214</v>
      </c>
      <c r="S9" s="507">
        <v>230</v>
      </c>
      <c r="T9" s="505" t="s">
        <v>408</v>
      </c>
      <c r="U9" s="506"/>
      <c r="V9" s="509">
        <v>299</v>
      </c>
      <c r="W9" s="507">
        <v>655</v>
      </c>
      <c r="X9" s="507">
        <v>338</v>
      </c>
      <c r="Y9" s="507">
        <v>317</v>
      </c>
    </row>
    <row r="10" spans="2:25" ht="6.75" customHeight="1">
      <c r="B10" s="165"/>
      <c r="C10" s="289"/>
      <c r="D10" s="286"/>
      <c r="E10" s="166"/>
      <c r="F10" s="289"/>
      <c r="G10" s="166"/>
      <c r="H10" s="505"/>
      <c r="I10" s="506"/>
      <c r="J10" s="509"/>
      <c r="K10" s="507"/>
      <c r="L10" s="507"/>
      <c r="M10" s="507"/>
      <c r="N10" s="513"/>
      <c r="O10" s="510"/>
      <c r="P10" s="509"/>
      <c r="Q10" s="508"/>
      <c r="R10" s="508"/>
      <c r="S10" s="508"/>
      <c r="T10" s="505"/>
      <c r="U10" s="506"/>
      <c r="V10" s="519"/>
      <c r="W10" s="508"/>
      <c r="X10" s="508"/>
      <c r="Y10" s="508"/>
    </row>
    <row r="11" spans="2:25" ht="16.5" customHeight="1">
      <c r="B11" s="504" t="s">
        <v>404</v>
      </c>
      <c r="C11" s="504"/>
      <c r="D11" s="167">
        <v>341</v>
      </c>
      <c r="E11" s="168">
        <v>735</v>
      </c>
      <c r="F11" s="168">
        <v>342</v>
      </c>
      <c r="G11" s="168">
        <v>393</v>
      </c>
      <c r="H11" s="505" t="s">
        <v>416</v>
      </c>
      <c r="I11" s="506"/>
      <c r="J11" s="168">
        <v>115</v>
      </c>
      <c r="K11" s="168">
        <v>241</v>
      </c>
      <c r="L11" s="168">
        <v>120</v>
      </c>
      <c r="M11" s="168">
        <v>121</v>
      </c>
      <c r="N11" s="505" t="s">
        <v>299</v>
      </c>
      <c r="O11" s="506"/>
      <c r="P11" s="167">
        <v>178</v>
      </c>
      <c r="Q11" s="168">
        <v>381</v>
      </c>
      <c r="R11" s="168">
        <v>177</v>
      </c>
      <c r="S11" s="168">
        <v>204</v>
      </c>
      <c r="T11" s="505" t="s">
        <v>638</v>
      </c>
      <c r="U11" s="510"/>
      <c r="V11" s="167">
        <v>838</v>
      </c>
      <c r="W11" s="168">
        <v>1990</v>
      </c>
      <c r="X11" s="168">
        <v>976</v>
      </c>
      <c r="Y11" s="168">
        <v>1014</v>
      </c>
    </row>
    <row r="12" spans="2:25" ht="16.5" customHeight="1">
      <c r="B12" s="504" t="s">
        <v>406</v>
      </c>
      <c r="C12" s="504"/>
      <c r="D12" s="167">
        <v>147</v>
      </c>
      <c r="E12" s="168">
        <v>354</v>
      </c>
      <c r="F12" s="168">
        <v>167</v>
      </c>
      <c r="G12" s="168">
        <v>187</v>
      </c>
      <c r="H12" s="505" t="s">
        <v>419</v>
      </c>
      <c r="I12" s="506"/>
      <c r="J12" s="168">
        <v>71</v>
      </c>
      <c r="K12" s="168">
        <v>95</v>
      </c>
      <c r="L12" s="168">
        <v>53</v>
      </c>
      <c r="M12" s="168">
        <v>42</v>
      </c>
      <c r="N12" s="505" t="s">
        <v>300</v>
      </c>
      <c r="O12" s="506"/>
      <c r="P12" s="167">
        <v>456</v>
      </c>
      <c r="Q12" s="168">
        <v>1102</v>
      </c>
      <c r="R12" s="168">
        <v>550</v>
      </c>
      <c r="S12" s="168">
        <v>552</v>
      </c>
      <c r="T12" s="505" t="s">
        <v>639</v>
      </c>
      <c r="U12" s="510"/>
      <c r="V12" s="167">
        <v>902</v>
      </c>
      <c r="W12" s="168">
        <v>2005</v>
      </c>
      <c r="X12" s="168">
        <v>1037</v>
      </c>
      <c r="Y12" s="168">
        <v>968</v>
      </c>
    </row>
    <row r="13" spans="2:25" ht="16.5" customHeight="1">
      <c r="B13" s="504" t="s">
        <v>409</v>
      </c>
      <c r="C13" s="504"/>
      <c r="D13" s="167">
        <v>158</v>
      </c>
      <c r="E13" s="168">
        <v>360</v>
      </c>
      <c r="F13" s="168">
        <v>172</v>
      </c>
      <c r="G13" s="168">
        <v>188</v>
      </c>
      <c r="H13" s="505" t="s">
        <v>422</v>
      </c>
      <c r="I13" s="506"/>
      <c r="J13" s="168">
        <v>443</v>
      </c>
      <c r="K13" s="168">
        <v>934</v>
      </c>
      <c r="L13" s="168">
        <v>459</v>
      </c>
      <c r="M13" s="168">
        <v>475</v>
      </c>
      <c r="N13" s="505" t="s">
        <v>444</v>
      </c>
      <c r="O13" s="506"/>
      <c r="P13" s="167">
        <v>212</v>
      </c>
      <c r="Q13" s="168">
        <v>474</v>
      </c>
      <c r="R13" s="168">
        <v>232</v>
      </c>
      <c r="S13" s="168">
        <v>242</v>
      </c>
      <c r="T13" s="505" t="s">
        <v>411</v>
      </c>
      <c r="U13" s="510"/>
      <c r="V13" s="167">
        <v>481</v>
      </c>
      <c r="W13" s="168">
        <v>1172</v>
      </c>
      <c r="X13" s="168">
        <v>555</v>
      </c>
      <c r="Y13" s="168">
        <v>617</v>
      </c>
    </row>
    <row r="14" spans="2:25" ht="16.5" customHeight="1">
      <c r="B14" s="504" t="s">
        <v>412</v>
      </c>
      <c r="C14" s="504"/>
      <c r="D14" s="167">
        <v>237</v>
      </c>
      <c r="E14" s="168">
        <v>598</v>
      </c>
      <c r="F14" s="168">
        <v>291</v>
      </c>
      <c r="G14" s="168">
        <v>307</v>
      </c>
      <c r="H14" s="505" t="s">
        <v>433</v>
      </c>
      <c r="I14" s="506"/>
      <c r="J14" s="168">
        <v>139</v>
      </c>
      <c r="K14" s="168">
        <v>279</v>
      </c>
      <c r="L14" s="168">
        <v>145</v>
      </c>
      <c r="M14" s="168">
        <v>134</v>
      </c>
      <c r="N14" s="505" t="s">
        <v>448</v>
      </c>
      <c r="O14" s="506"/>
      <c r="P14" s="167">
        <v>359</v>
      </c>
      <c r="Q14" s="168">
        <v>799</v>
      </c>
      <c r="R14" s="168">
        <v>395</v>
      </c>
      <c r="S14" s="168">
        <v>404</v>
      </c>
      <c r="T14" s="286" t="s">
        <v>440</v>
      </c>
      <c r="U14" s="283" t="s">
        <v>502</v>
      </c>
      <c r="V14" s="167">
        <v>497</v>
      </c>
      <c r="W14" s="168">
        <v>1454</v>
      </c>
      <c r="X14" s="168">
        <v>712</v>
      </c>
      <c r="Y14" s="168">
        <v>742</v>
      </c>
    </row>
    <row r="15" spans="2:25" ht="16.5" customHeight="1">
      <c r="B15" s="504" t="s">
        <v>415</v>
      </c>
      <c r="C15" s="504"/>
      <c r="D15" s="167">
        <v>227</v>
      </c>
      <c r="E15" s="168">
        <v>545</v>
      </c>
      <c r="F15" s="168">
        <v>259</v>
      </c>
      <c r="G15" s="168">
        <v>286</v>
      </c>
      <c r="H15" s="505" t="s">
        <v>436</v>
      </c>
      <c r="I15" s="506"/>
      <c r="J15" s="168">
        <v>288</v>
      </c>
      <c r="K15" s="168">
        <v>668</v>
      </c>
      <c r="L15" s="168">
        <v>321</v>
      </c>
      <c r="M15" s="168">
        <v>347</v>
      </c>
      <c r="N15" s="505" t="s">
        <v>452</v>
      </c>
      <c r="O15" s="506"/>
      <c r="P15" s="167">
        <v>187</v>
      </c>
      <c r="Q15" s="168">
        <v>399</v>
      </c>
      <c r="R15" s="168">
        <v>185</v>
      </c>
      <c r="S15" s="168">
        <v>214</v>
      </c>
      <c r="T15" s="505" t="s">
        <v>414</v>
      </c>
      <c r="U15" s="506"/>
      <c r="V15" s="167">
        <v>344</v>
      </c>
      <c r="W15" s="168">
        <v>722</v>
      </c>
      <c r="X15" s="168">
        <v>358</v>
      </c>
      <c r="Y15" s="168">
        <v>364</v>
      </c>
    </row>
    <row r="16" spans="2:25" ht="16.5" customHeight="1">
      <c r="B16" s="504" t="s">
        <v>418</v>
      </c>
      <c r="C16" s="504"/>
      <c r="D16" s="167">
        <v>232</v>
      </c>
      <c r="E16" s="168">
        <v>520</v>
      </c>
      <c r="F16" s="168">
        <v>247</v>
      </c>
      <c r="G16" s="168">
        <v>273</v>
      </c>
      <c r="H16" s="505" t="s">
        <v>439</v>
      </c>
      <c r="I16" s="506"/>
      <c r="J16" s="168">
        <v>250</v>
      </c>
      <c r="K16" s="168">
        <v>596</v>
      </c>
      <c r="L16" s="168">
        <v>300</v>
      </c>
      <c r="M16" s="168">
        <v>296</v>
      </c>
      <c r="N16" s="505" t="s">
        <v>301</v>
      </c>
      <c r="O16" s="506"/>
      <c r="P16" s="167">
        <v>202</v>
      </c>
      <c r="Q16" s="168">
        <v>464</v>
      </c>
      <c r="R16" s="168">
        <v>225</v>
      </c>
      <c r="S16" s="168">
        <v>239</v>
      </c>
      <c r="T16" s="505" t="s">
        <v>417</v>
      </c>
      <c r="U16" s="506"/>
      <c r="V16" s="167">
        <v>213</v>
      </c>
      <c r="W16" s="168">
        <v>541</v>
      </c>
      <c r="X16" s="168">
        <v>243</v>
      </c>
      <c r="Y16" s="168">
        <v>298</v>
      </c>
    </row>
    <row r="17" spans="2:25" ht="16.5" customHeight="1">
      <c r="B17" s="504" t="s">
        <v>421</v>
      </c>
      <c r="C17" s="504"/>
      <c r="D17" s="167">
        <v>240</v>
      </c>
      <c r="E17" s="168">
        <v>624</v>
      </c>
      <c r="F17" s="168">
        <v>308</v>
      </c>
      <c r="G17" s="168">
        <v>316</v>
      </c>
      <c r="H17" s="505" t="s">
        <v>443</v>
      </c>
      <c r="I17" s="506"/>
      <c r="J17" s="168">
        <v>271</v>
      </c>
      <c r="K17" s="168">
        <v>574</v>
      </c>
      <c r="L17" s="168">
        <v>278</v>
      </c>
      <c r="M17" s="168">
        <v>296</v>
      </c>
      <c r="N17" s="505" t="s">
        <v>458</v>
      </c>
      <c r="O17" s="506"/>
      <c r="P17" s="167">
        <v>66</v>
      </c>
      <c r="Q17" s="168">
        <v>113</v>
      </c>
      <c r="R17" s="168">
        <v>78</v>
      </c>
      <c r="S17" s="168">
        <v>35</v>
      </c>
      <c r="T17" s="505" t="s">
        <v>420</v>
      </c>
      <c r="U17" s="506"/>
      <c r="V17" s="167">
        <v>161</v>
      </c>
      <c r="W17" s="168">
        <v>322</v>
      </c>
      <c r="X17" s="168">
        <v>166</v>
      </c>
      <c r="Y17" s="168">
        <v>156</v>
      </c>
    </row>
    <row r="18" spans="2:25" ht="16.5" customHeight="1">
      <c r="B18" s="504" t="s">
        <v>425</v>
      </c>
      <c r="C18" s="504"/>
      <c r="D18" s="167">
        <v>201</v>
      </c>
      <c r="E18" s="168">
        <v>497</v>
      </c>
      <c r="F18" s="168">
        <v>234</v>
      </c>
      <c r="G18" s="168">
        <v>263</v>
      </c>
      <c r="H18" s="505" t="s">
        <v>447</v>
      </c>
      <c r="I18" s="506"/>
      <c r="J18" s="168">
        <v>278</v>
      </c>
      <c r="K18" s="168">
        <v>536</v>
      </c>
      <c r="L18" s="168">
        <v>260</v>
      </c>
      <c r="M18" s="168">
        <v>276</v>
      </c>
      <c r="N18" s="286" t="s">
        <v>440</v>
      </c>
      <c r="O18" s="284" t="s">
        <v>462</v>
      </c>
      <c r="P18" s="167">
        <v>1408</v>
      </c>
      <c r="Q18" s="168">
        <v>3350</v>
      </c>
      <c r="R18" s="168">
        <v>1585</v>
      </c>
      <c r="S18" s="168">
        <v>1765</v>
      </c>
      <c r="T18" s="505" t="s">
        <v>424</v>
      </c>
      <c r="U18" s="506"/>
      <c r="V18" s="167">
        <v>430</v>
      </c>
      <c r="W18" s="168">
        <v>1172</v>
      </c>
      <c r="X18" s="168">
        <v>565</v>
      </c>
      <c r="Y18" s="168">
        <v>607</v>
      </c>
    </row>
    <row r="19" spans="2:25" ht="16.5" customHeight="1">
      <c r="B19" s="504" t="s">
        <v>435</v>
      </c>
      <c r="C19" s="504"/>
      <c r="D19" s="167">
        <v>187</v>
      </c>
      <c r="E19" s="168">
        <v>400</v>
      </c>
      <c r="F19" s="168">
        <v>206</v>
      </c>
      <c r="G19" s="168">
        <v>194</v>
      </c>
      <c r="H19" s="505" t="s">
        <v>451</v>
      </c>
      <c r="I19" s="506"/>
      <c r="J19" s="168">
        <v>303</v>
      </c>
      <c r="K19" s="168">
        <v>713</v>
      </c>
      <c r="L19" s="168">
        <v>316</v>
      </c>
      <c r="M19" s="168">
        <v>397</v>
      </c>
      <c r="N19" s="286" t="s">
        <v>440</v>
      </c>
      <c r="O19" s="284" t="s">
        <v>368</v>
      </c>
      <c r="P19" s="167">
        <v>1205</v>
      </c>
      <c r="Q19" s="168">
        <v>2897</v>
      </c>
      <c r="R19" s="168">
        <v>1396</v>
      </c>
      <c r="S19" s="168">
        <v>1501</v>
      </c>
      <c r="T19" s="505" t="s">
        <v>434</v>
      </c>
      <c r="U19" s="506"/>
      <c r="V19" s="167">
        <v>336</v>
      </c>
      <c r="W19" s="168">
        <v>779</v>
      </c>
      <c r="X19" s="168">
        <v>393</v>
      </c>
      <c r="Y19" s="168">
        <v>386</v>
      </c>
    </row>
    <row r="20" spans="2:25" ht="16.5" customHeight="1">
      <c r="B20" s="504" t="s">
        <v>438</v>
      </c>
      <c r="C20" s="504"/>
      <c r="D20" s="167">
        <v>288</v>
      </c>
      <c r="E20" s="168">
        <v>582</v>
      </c>
      <c r="F20" s="168">
        <v>257</v>
      </c>
      <c r="G20" s="168">
        <v>325</v>
      </c>
      <c r="H20" s="505" t="s">
        <v>455</v>
      </c>
      <c r="I20" s="506"/>
      <c r="J20" s="168">
        <v>267</v>
      </c>
      <c r="K20" s="168">
        <v>578</v>
      </c>
      <c r="L20" s="168">
        <v>260</v>
      </c>
      <c r="M20" s="168">
        <v>318</v>
      </c>
      <c r="N20" s="505" t="s">
        <v>640</v>
      </c>
      <c r="O20" s="506"/>
      <c r="P20" s="167">
        <v>329</v>
      </c>
      <c r="Q20" s="168">
        <v>825</v>
      </c>
      <c r="R20" s="168">
        <v>382</v>
      </c>
      <c r="S20" s="168">
        <v>443</v>
      </c>
      <c r="T20" s="505" t="s">
        <v>437</v>
      </c>
      <c r="U20" s="506"/>
      <c r="V20" s="167">
        <v>426</v>
      </c>
      <c r="W20" s="168">
        <v>1051</v>
      </c>
      <c r="X20" s="168">
        <v>529</v>
      </c>
      <c r="Y20" s="168">
        <v>522</v>
      </c>
    </row>
    <row r="21" spans="2:25" ht="16.5" customHeight="1">
      <c r="B21" s="504" t="s">
        <v>442</v>
      </c>
      <c r="C21" s="504"/>
      <c r="D21" s="167">
        <v>331</v>
      </c>
      <c r="E21" s="168">
        <v>657</v>
      </c>
      <c r="F21" s="168">
        <v>290</v>
      </c>
      <c r="G21" s="168">
        <v>367</v>
      </c>
      <c r="H21" s="505" t="s">
        <v>457</v>
      </c>
      <c r="I21" s="506"/>
      <c r="J21" s="168">
        <v>186</v>
      </c>
      <c r="K21" s="168">
        <v>436</v>
      </c>
      <c r="L21" s="168">
        <v>209</v>
      </c>
      <c r="M21" s="168">
        <v>227</v>
      </c>
      <c r="N21" s="505" t="s">
        <v>641</v>
      </c>
      <c r="O21" s="506"/>
      <c r="P21" s="167">
        <v>295</v>
      </c>
      <c r="Q21" s="168">
        <v>653</v>
      </c>
      <c r="R21" s="168">
        <v>305</v>
      </c>
      <c r="S21" s="168">
        <v>348</v>
      </c>
      <c r="T21" s="286" t="s">
        <v>440</v>
      </c>
      <c r="U21" s="283" t="s">
        <v>441</v>
      </c>
      <c r="V21" s="167">
        <v>1596</v>
      </c>
      <c r="W21" s="168">
        <v>3405</v>
      </c>
      <c r="X21" s="168">
        <v>1760</v>
      </c>
      <c r="Y21" s="168">
        <v>1645</v>
      </c>
    </row>
    <row r="22" spans="2:25" ht="16.5" customHeight="1">
      <c r="B22" s="504" t="s">
        <v>446</v>
      </c>
      <c r="C22" s="504"/>
      <c r="D22" s="167">
        <v>161</v>
      </c>
      <c r="E22" s="168">
        <v>463</v>
      </c>
      <c r="F22" s="168">
        <v>245</v>
      </c>
      <c r="G22" s="168">
        <v>218</v>
      </c>
      <c r="H22" s="505" t="s">
        <v>461</v>
      </c>
      <c r="I22" s="506"/>
      <c r="J22" s="168">
        <v>223</v>
      </c>
      <c r="K22" s="168">
        <v>627</v>
      </c>
      <c r="L22" s="168">
        <v>286</v>
      </c>
      <c r="M22" s="168">
        <v>341</v>
      </c>
      <c r="N22" s="505" t="s">
        <v>642</v>
      </c>
      <c r="O22" s="506"/>
      <c r="P22" s="167">
        <v>298</v>
      </c>
      <c r="Q22" s="168">
        <v>691</v>
      </c>
      <c r="R22" s="168">
        <v>320</v>
      </c>
      <c r="S22" s="168">
        <v>371</v>
      </c>
      <c r="T22" s="286" t="s">
        <v>440</v>
      </c>
      <c r="U22" s="283" t="s">
        <v>445</v>
      </c>
      <c r="V22" s="167">
        <v>766</v>
      </c>
      <c r="W22" s="168">
        <v>2040</v>
      </c>
      <c r="X22" s="168">
        <v>969</v>
      </c>
      <c r="Y22" s="168">
        <v>1071</v>
      </c>
    </row>
    <row r="23" spans="2:25" ht="16.5" customHeight="1">
      <c r="B23" s="504" t="s">
        <v>450</v>
      </c>
      <c r="C23" s="504"/>
      <c r="D23" s="167">
        <v>252</v>
      </c>
      <c r="E23" s="168">
        <v>545</v>
      </c>
      <c r="F23" s="168">
        <v>247</v>
      </c>
      <c r="G23" s="168">
        <v>298</v>
      </c>
      <c r="H23" s="505" t="s">
        <v>465</v>
      </c>
      <c r="I23" s="506"/>
      <c r="J23" s="168">
        <v>245</v>
      </c>
      <c r="K23" s="168">
        <v>551</v>
      </c>
      <c r="L23" s="168">
        <v>281</v>
      </c>
      <c r="M23" s="168">
        <v>270</v>
      </c>
      <c r="N23" s="505" t="s">
        <v>305</v>
      </c>
      <c r="O23" s="506"/>
      <c r="P23" s="167">
        <v>274</v>
      </c>
      <c r="Q23" s="168">
        <v>596</v>
      </c>
      <c r="R23" s="168">
        <v>279</v>
      </c>
      <c r="S23" s="168">
        <v>317</v>
      </c>
      <c r="T23" s="286" t="s">
        <v>440</v>
      </c>
      <c r="U23" s="283" t="s">
        <v>449</v>
      </c>
      <c r="V23" s="167">
        <v>1058</v>
      </c>
      <c r="W23" s="168">
        <v>2783</v>
      </c>
      <c r="X23" s="168">
        <v>1293</v>
      </c>
      <c r="Y23" s="168">
        <v>1490</v>
      </c>
    </row>
    <row r="24" spans="2:25" ht="16.5" customHeight="1">
      <c r="B24" s="504" t="s">
        <v>454</v>
      </c>
      <c r="C24" s="504"/>
      <c r="D24" s="167">
        <v>125</v>
      </c>
      <c r="E24" s="168">
        <v>302</v>
      </c>
      <c r="F24" s="168">
        <v>136</v>
      </c>
      <c r="G24" s="168">
        <v>166</v>
      </c>
      <c r="H24" s="505" t="s">
        <v>468</v>
      </c>
      <c r="I24" s="506"/>
      <c r="J24" s="168">
        <v>153</v>
      </c>
      <c r="K24" s="168">
        <v>325</v>
      </c>
      <c r="L24" s="168">
        <v>153</v>
      </c>
      <c r="M24" s="168">
        <v>172</v>
      </c>
      <c r="N24" s="505" t="s">
        <v>306</v>
      </c>
      <c r="O24" s="506"/>
      <c r="P24" s="167">
        <v>287</v>
      </c>
      <c r="Q24" s="168">
        <v>748</v>
      </c>
      <c r="R24" s="168">
        <v>350</v>
      </c>
      <c r="S24" s="168">
        <v>398</v>
      </c>
      <c r="T24" s="286" t="s">
        <v>440</v>
      </c>
      <c r="U24" s="283" t="s">
        <v>453</v>
      </c>
      <c r="V24" s="167">
        <v>1343</v>
      </c>
      <c r="W24" s="168">
        <v>3310</v>
      </c>
      <c r="X24" s="168">
        <v>1545</v>
      </c>
      <c r="Y24" s="168">
        <v>1765</v>
      </c>
    </row>
    <row r="25" spans="2:25" ht="16.5" customHeight="1">
      <c r="B25" s="504" t="s">
        <v>214</v>
      </c>
      <c r="C25" s="504"/>
      <c r="D25" s="167">
        <v>137</v>
      </c>
      <c r="E25" s="168">
        <v>286</v>
      </c>
      <c r="F25" s="168">
        <v>130</v>
      </c>
      <c r="G25" s="168">
        <v>156</v>
      </c>
      <c r="H25" s="505" t="s">
        <v>472</v>
      </c>
      <c r="I25" s="506"/>
      <c r="J25" s="168">
        <v>132</v>
      </c>
      <c r="K25" s="168">
        <v>239</v>
      </c>
      <c r="L25" s="168">
        <v>114</v>
      </c>
      <c r="M25" s="168">
        <v>125</v>
      </c>
      <c r="N25" s="505" t="s">
        <v>307</v>
      </c>
      <c r="O25" s="506"/>
      <c r="P25" s="167">
        <v>305</v>
      </c>
      <c r="Q25" s="168">
        <v>589</v>
      </c>
      <c r="R25" s="168">
        <v>302</v>
      </c>
      <c r="S25" s="168">
        <v>287</v>
      </c>
      <c r="T25" s="505" t="s">
        <v>643</v>
      </c>
      <c r="U25" s="506"/>
      <c r="V25" s="167">
        <v>249</v>
      </c>
      <c r="W25" s="168">
        <v>621</v>
      </c>
      <c r="X25" s="168">
        <v>304</v>
      </c>
      <c r="Y25" s="168">
        <v>317</v>
      </c>
    </row>
    <row r="26" spans="2:25" ht="16.5" customHeight="1">
      <c r="B26" s="504" t="s">
        <v>460</v>
      </c>
      <c r="C26" s="506"/>
      <c r="D26" s="167">
        <v>201</v>
      </c>
      <c r="E26" s="168">
        <v>401</v>
      </c>
      <c r="F26" s="168">
        <v>189</v>
      </c>
      <c r="G26" s="168">
        <v>212</v>
      </c>
      <c r="H26" s="505" t="s">
        <v>476</v>
      </c>
      <c r="I26" s="506"/>
      <c r="J26" s="168">
        <v>171</v>
      </c>
      <c r="K26" s="168">
        <v>398</v>
      </c>
      <c r="L26" s="168">
        <v>161</v>
      </c>
      <c r="M26" s="168">
        <v>237</v>
      </c>
      <c r="N26" s="505" t="s">
        <v>308</v>
      </c>
      <c r="O26" s="506"/>
      <c r="P26" s="167">
        <v>372</v>
      </c>
      <c r="Q26" s="168">
        <v>955</v>
      </c>
      <c r="R26" s="168">
        <v>429</v>
      </c>
      <c r="S26" s="168">
        <v>526</v>
      </c>
      <c r="T26" s="505" t="s">
        <v>644</v>
      </c>
      <c r="U26" s="506"/>
      <c r="V26" s="167">
        <v>279</v>
      </c>
      <c r="W26" s="168">
        <v>764</v>
      </c>
      <c r="X26" s="168">
        <v>386</v>
      </c>
      <c r="Y26" s="168">
        <v>378</v>
      </c>
    </row>
    <row r="27" spans="2:25" ht="16.5" customHeight="1">
      <c r="B27" s="504" t="s">
        <v>464</v>
      </c>
      <c r="C27" s="506"/>
      <c r="D27" s="167">
        <v>141</v>
      </c>
      <c r="E27" s="168">
        <v>272</v>
      </c>
      <c r="F27" s="168">
        <v>134</v>
      </c>
      <c r="G27" s="168">
        <v>138</v>
      </c>
      <c r="H27" s="505" t="s">
        <v>480</v>
      </c>
      <c r="I27" s="506"/>
      <c r="J27" s="168">
        <v>76</v>
      </c>
      <c r="K27" s="168">
        <v>178</v>
      </c>
      <c r="L27" s="168">
        <v>78</v>
      </c>
      <c r="M27" s="168">
        <v>100</v>
      </c>
      <c r="N27" s="505" t="s">
        <v>309</v>
      </c>
      <c r="O27" s="506"/>
      <c r="P27" s="167">
        <v>281</v>
      </c>
      <c r="Q27" s="168">
        <v>668</v>
      </c>
      <c r="R27" s="168">
        <v>321</v>
      </c>
      <c r="S27" s="168">
        <v>347</v>
      </c>
      <c r="T27" s="505" t="s">
        <v>645</v>
      </c>
      <c r="U27" s="506"/>
      <c r="V27" s="167">
        <v>299</v>
      </c>
      <c r="W27" s="168">
        <v>764</v>
      </c>
      <c r="X27" s="168">
        <v>369</v>
      </c>
      <c r="Y27" s="168">
        <v>395</v>
      </c>
    </row>
    <row r="28" spans="2:25" ht="16.5" customHeight="1">
      <c r="B28" s="504" t="s">
        <v>467</v>
      </c>
      <c r="C28" s="506"/>
      <c r="D28" s="167">
        <v>117</v>
      </c>
      <c r="E28" s="168">
        <v>244</v>
      </c>
      <c r="F28" s="168">
        <v>112</v>
      </c>
      <c r="G28" s="168">
        <v>132</v>
      </c>
      <c r="H28" s="505" t="s">
        <v>484</v>
      </c>
      <c r="I28" s="506"/>
      <c r="J28" s="168">
        <v>140</v>
      </c>
      <c r="K28" s="168">
        <v>294</v>
      </c>
      <c r="L28" s="168">
        <v>140</v>
      </c>
      <c r="M28" s="168">
        <v>154</v>
      </c>
      <c r="N28" s="505" t="s">
        <v>310</v>
      </c>
      <c r="O28" s="506"/>
      <c r="P28" s="167">
        <v>266</v>
      </c>
      <c r="Q28" s="168">
        <v>692</v>
      </c>
      <c r="R28" s="168">
        <v>320</v>
      </c>
      <c r="S28" s="168">
        <v>372</v>
      </c>
      <c r="T28" s="505" t="s">
        <v>646</v>
      </c>
      <c r="U28" s="506"/>
      <c r="V28" s="167">
        <v>265</v>
      </c>
      <c r="W28" s="168">
        <v>635</v>
      </c>
      <c r="X28" s="168">
        <v>301</v>
      </c>
      <c r="Y28" s="168">
        <v>334</v>
      </c>
    </row>
    <row r="29" spans="2:25" ht="16.5" customHeight="1">
      <c r="B29" s="504" t="s">
        <v>471</v>
      </c>
      <c r="C29" s="506"/>
      <c r="D29" s="167">
        <v>204</v>
      </c>
      <c r="E29" s="168">
        <v>408</v>
      </c>
      <c r="F29" s="168">
        <v>191</v>
      </c>
      <c r="G29" s="168">
        <v>217</v>
      </c>
      <c r="H29" s="505" t="s">
        <v>488</v>
      </c>
      <c r="I29" s="506"/>
      <c r="J29" s="168">
        <v>420</v>
      </c>
      <c r="K29" s="168">
        <v>817</v>
      </c>
      <c r="L29" s="168">
        <v>391</v>
      </c>
      <c r="M29" s="168">
        <v>426</v>
      </c>
      <c r="N29" s="505" t="s">
        <v>311</v>
      </c>
      <c r="O29" s="506"/>
      <c r="P29" s="167">
        <v>152</v>
      </c>
      <c r="Q29" s="168">
        <v>442</v>
      </c>
      <c r="R29" s="168">
        <v>201</v>
      </c>
      <c r="S29" s="168">
        <v>241</v>
      </c>
      <c r="T29" s="286" t="s">
        <v>440</v>
      </c>
      <c r="U29" s="283" t="s">
        <v>456</v>
      </c>
      <c r="V29" s="167">
        <v>805</v>
      </c>
      <c r="W29" s="168">
        <v>1799</v>
      </c>
      <c r="X29" s="168">
        <v>804</v>
      </c>
      <c r="Y29" s="168">
        <v>995</v>
      </c>
    </row>
    <row r="30" spans="2:25" ht="16.5" customHeight="1">
      <c r="B30" s="504" t="s">
        <v>475</v>
      </c>
      <c r="C30" s="506"/>
      <c r="D30" s="167">
        <v>160</v>
      </c>
      <c r="E30" s="168">
        <v>296</v>
      </c>
      <c r="F30" s="168">
        <v>144</v>
      </c>
      <c r="G30" s="168">
        <v>152</v>
      </c>
      <c r="H30" s="505" t="s">
        <v>492</v>
      </c>
      <c r="I30" s="506"/>
      <c r="J30" s="168">
        <v>248</v>
      </c>
      <c r="K30" s="168">
        <v>505</v>
      </c>
      <c r="L30" s="168">
        <v>206</v>
      </c>
      <c r="M30" s="168">
        <v>299</v>
      </c>
      <c r="N30" s="505" t="s">
        <v>312</v>
      </c>
      <c r="O30" s="506"/>
      <c r="P30" s="167">
        <v>213</v>
      </c>
      <c r="Q30" s="168">
        <v>430</v>
      </c>
      <c r="R30" s="168">
        <v>178</v>
      </c>
      <c r="S30" s="168">
        <v>252</v>
      </c>
      <c r="T30" s="286" t="s">
        <v>440</v>
      </c>
      <c r="U30" s="283" t="s">
        <v>459</v>
      </c>
      <c r="V30" s="167">
        <v>402</v>
      </c>
      <c r="W30" s="168">
        <v>1070</v>
      </c>
      <c r="X30" s="168">
        <v>501</v>
      </c>
      <c r="Y30" s="168">
        <v>569</v>
      </c>
    </row>
    <row r="31" spans="2:25" ht="16.5" customHeight="1">
      <c r="B31" s="504" t="s">
        <v>479</v>
      </c>
      <c r="C31" s="506"/>
      <c r="D31" s="167">
        <v>100</v>
      </c>
      <c r="E31" s="168">
        <v>200</v>
      </c>
      <c r="F31" s="168">
        <v>98</v>
      </c>
      <c r="G31" s="168">
        <v>102</v>
      </c>
      <c r="H31" s="505" t="s">
        <v>496</v>
      </c>
      <c r="I31" s="506"/>
      <c r="J31" s="168">
        <v>54</v>
      </c>
      <c r="K31" s="168">
        <v>90</v>
      </c>
      <c r="L31" s="168">
        <v>63</v>
      </c>
      <c r="M31" s="168">
        <v>27</v>
      </c>
      <c r="N31" s="505" t="s">
        <v>313</v>
      </c>
      <c r="O31" s="506"/>
      <c r="P31" s="167">
        <v>459</v>
      </c>
      <c r="Q31" s="168">
        <v>1218</v>
      </c>
      <c r="R31" s="168">
        <v>583</v>
      </c>
      <c r="S31" s="168">
        <v>635</v>
      </c>
      <c r="T31" s="286" t="s">
        <v>440</v>
      </c>
      <c r="U31" s="283" t="s">
        <v>463</v>
      </c>
      <c r="V31" s="167">
        <v>830</v>
      </c>
      <c r="W31" s="168">
        <v>1814</v>
      </c>
      <c r="X31" s="168">
        <v>835</v>
      </c>
      <c r="Y31" s="168">
        <v>979</v>
      </c>
    </row>
    <row r="32" spans="2:25" ht="16.5" customHeight="1">
      <c r="B32" s="504" t="s">
        <v>483</v>
      </c>
      <c r="C32" s="506"/>
      <c r="D32" s="167">
        <v>519</v>
      </c>
      <c r="E32" s="168">
        <v>1076</v>
      </c>
      <c r="F32" s="168">
        <v>514</v>
      </c>
      <c r="G32" s="168">
        <v>562</v>
      </c>
      <c r="H32" s="505" t="s">
        <v>499</v>
      </c>
      <c r="I32" s="506"/>
      <c r="J32" s="168">
        <v>118</v>
      </c>
      <c r="K32" s="168">
        <v>269</v>
      </c>
      <c r="L32" s="168">
        <v>118</v>
      </c>
      <c r="M32" s="168">
        <v>151</v>
      </c>
      <c r="N32" s="505" t="s">
        <v>314</v>
      </c>
      <c r="O32" s="506"/>
      <c r="P32" s="167">
        <v>322</v>
      </c>
      <c r="Q32" s="168">
        <v>864</v>
      </c>
      <c r="R32" s="168">
        <v>419</v>
      </c>
      <c r="S32" s="168">
        <v>445</v>
      </c>
      <c r="T32" s="286" t="s">
        <v>440</v>
      </c>
      <c r="U32" s="283" t="s">
        <v>466</v>
      </c>
      <c r="V32" s="167">
        <v>14</v>
      </c>
      <c r="W32" s="168">
        <v>27</v>
      </c>
      <c r="X32" s="168">
        <v>12</v>
      </c>
      <c r="Y32" s="168">
        <v>15</v>
      </c>
    </row>
    <row r="33" spans="2:25" ht="16.5" customHeight="1">
      <c r="B33" s="504" t="s">
        <v>487</v>
      </c>
      <c r="C33" s="506"/>
      <c r="D33" s="167">
        <v>137</v>
      </c>
      <c r="E33" s="168">
        <v>237</v>
      </c>
      <c r="F33" s="168">
        <v>121</v>
      </c>
      <c r="G33" s="168">
        <v>116</v>
      </c>
      <c r="H33" s="505" t="s">
        <v>501</v>
      </c>
      <c r="I33" s="506"/>
      <c r="J33" s="168">
        <v>157</v>
      </c>
      <c r="K33" s="168">
        <v>295</v>
      </c>
      <c r="L33" s="168">
        <v>137</v>
      </c>
      <c r="M33" s="168">
        <v>158</v>
      </c>
      <c r="N33" s="286" t="s">
        <v>440</v>
      </c>
      <c r="O33" s="90" t="s">
        <v>469</v>
      </c>
      <c r="P33" s="167">
        <v>32</v>
      </c>
      <c r="Q33" s="168">
        <v>63</v>
      </c>
      <c r="R33" s="168">
        <v>29</v>
      </c>
      <c r="S33" s="168">
        <v>34</v>
      </c>
      <c r="T33" s="286" t="s">
        <v>440</v>
      </c>
      <c r="U33" s="283" t="s">
        <v>470</v>
      </c>
      <c r="V33" s="167">
        <v>106</v>
      </c>
      <c r="W33" s="168">
        <v>248</v>
      </c>
      <c r="X33" s="168">
        <v>113</v>
      </c>
      <c r="Y33" s="168">
        <v>135</v>
      </c>
    </row>
    <row r="34" spans="2:25" ht="16.5" customHeight="1">
      <c r="B34" s="504" t="s">
        <v>491</v>
      </c>
      <c r="C34" s="506"/>
      <c r="D34" s="167">
        <v>146</v>
      </c>
      <c r="E34" s="168">
        <v>301</v>
      </c>
      <c r="F34" s="168">
        <v>121</v>
      </c>
      <c r="G34" s="168">
        <v>180</v>
      </c>
      <c r="H34" s="505" t="s">
        <v>401</v>
      </c>
      <c r="I34" s="506"/>
      <c r="J34" s="168">
        <v>153</v>
      </c>
      <c r="K34" s="168">
        <v>292</v>
      </c>
      <c r="L34" s="168">
        <v>134</v>
      </c>
      <c r="M34" s="168">
        <v>158</v>
      </c>
      <c r="N34" s="286" t="s">
        <v>440</v>
      </c>
      <c r="O34" s="284" t="s">
        <v>473</v>
      </c>
      <c r="P34" s="167">
        <v>3326</v>
      </c>
      <c r="Q34" s="168">
        <v>7727</v>
      </c>
      <c r="R34" s="168">
        <v>3728</v>
      </c>
      <c r="S34" s="168">
        <v>3999</v>
      </c>
      <c r="T34" s="286" t="s">
        <v>440</v>
      </c>
      <c r="U34" s="283" t="s">
        <v>474</v>
      </c>
      <c r="V34" s="167">
        <v>90</v>
      </c>
      <c r="W34" s="168">
        <v>195</v>
      </c>
      <c r="X34" s="168">
        <v>98</v>
      </c>
      <c r="Y34" s="168">
        <v>97</v>
      </c>
    </row>
    <row r="35" spans="2:25" ht="16.5" customHeight="1">
      <c r="B35" s="504" t="s">
        <v>495</v>
      </c>
      <c r="C35" s="506"/>
      <c r="D35" s="167">
        <v>448</v>
      </c>
      <c r="E35" s="168">
        <v>810</v>
      </c>
      <c r="F35" s="168">
        <v>400</v>
      </c>
      <c r="G35" s="168">
        <v>410</v>
      </c>
      <c r="H35" s="505" t="s">
        <v>315</v>
      </c>
      <c r="I35" s="506"/>
      <c r="J35" s="168">
        <v>247</v>
      </c>
      <c r="K35" s="168">
        <v>560</v>
      </c>
      <c r="L35" s="168">
        <v>266</v>
      </c>
      <c r="M35" s="168">
        <v>294</v>
      </c>
      <c r="N35" s="505" t="s">
        <v>477</v>
      </c>
      <c r="O35" s="506"/>
      <c r="P35" s="167">
        <v>11</v>
      </c>
      <c r="Q35" s="168">
        <v>24</v>
      </c>
      <c r="R35" s="168">
        <v>15</v>
      </c>
      <c r="S35" s="168">
        <v>9</v>
      </c>
      <c r="T35" s="286" t="s">
        <v>440</v>
      </c>
      <c r="U35" s="283" t="s">
        <v>478</v>
      </c>
      <c r="V35" s="167">
        <v>47</v>
      </c>
      <c r="W35" s="168">
        <v>92</v>
      </c>
      <c r="X35" s="168">
        <v>44</v>
      </c>
      <c r="Y35" s="168">
        <v>48</v>
      </c>
    </row>
    <row r="36" spans="2:25" ht="16.5" customHeight="1">
      <c r="B36" s="504" t="s">
        <v>498</v>
      </c>
      <c r="C36" s="506"/>
      <c r="D36" s="167">
        <v>221</v>
      </c>
      <c r="E36" s="168">
        <v>477</v>
      </c>
      <c r="F36" s="168">
        <v>221</v>
      </c>
      <c r="G36" s="168">
        <v>256</v>
      </c>
      <c r="H36" s="505" t="s">
        <v>316</v>
      </c>
      <c r="I36" s="506"/>
      <c r="J36" s="168">
        <v>212</v>
      </c>
      <c r="K36" s="168">
        <v>513</v>
      </c>
      <c r="L36" s="168">
        <v>223</v>
      </c>
      <c r="M36" s="168">
        <v>290</v>
      </c>
      <c r="N36" s="286" t="s">
        <v>440</v>
      </c>
      <c r="O36" s="284" t="s">
        <v>481</v>
      </c>
      <c r="P36" s="167">
        <v>50</v>
      </c>
      <c r="Q36" s="168">
        <v>71</v>
      </c>
      <c r="R36" s="168">
        <v>33</v>
      </c>
      <c r="S36" s="168">
        <v>38</v>
      </c>
      <c r="T36" s="286" t="s">
        <v>440</v>
      </c>
      <c r="U36" s="283" t="s">
        <v>482</v>
      </c>
      <c r="V36" s="167">
        <v>296</v>
      </c>
      <c r="W36" s="168">
        <v>706</v>
      </c>
      <c r="X36" s="168">
        <v>342</v>
      </c>
      <c r="Y36" s="168">
        <v>364</v>
      </c>
    </row>
    <row r="37" spans="2:25" ht="16.5" customHeight="1">
      <c r="B37" s="504" t="s">
        <v>500</v>
      </c>
      <c r="C37" s="506"/>
      <c r="D37" s="167">
        <v>282</v>
      </c>
      <c r="E37" s="168">
        <v>652</v>
      </c>
      <c r="F37" s="168">
        <v>303</v>
      </c>
      <c r="G37" s="168">
        <v>349</v>
      </c>
      <c r="H37" s="505" t="s">
        <v>407</v>
      </c>
      <c r="I37" s="506"/>
      <c r="J37" s="167">
        <v>214</v>
      </c>
      <c r="K37" s="168">
        <v>478</v>
      </c>
      <c r="L37" s="168">
        <v>226</v>
      </c>
      <c r="M37" s="168">
        <v>252</v>
      </c>
      <c r="N37" s="286" t="s">
        <v>440</v>
      </c>
      <c r="O37" s="284" t="s">
        <v>485</v>
      </c>
      <c r="P37" s="167">
        <v>503</v>
      </c>
      <c r="Q37" s="168">
        <v>1091</v>
      </c>
      <c r="R37" s="168">
        <v>526</v>
      </c>
      <c r="S37" s="168">
        <v>565</v>
      </c>
      <c r="T37" s="286" t="s">
        <v>440</v>
      </c>
      <c r="U37" s="283" t="s">
        <v>486</v>
      </c>
      <c r="V37" s="167">
        <v>346</v>
      </c>
      <c r="W37" s="168">
        <v>892</v>
      </c>
      <c r="X37" s="168">
        <v>441</v>
      </c>
      <c r="Y37" s="168">
        <v>451</v>
      </c>
    </row>
    <row r="38" spans="2:25" ht="16.5" customHeight="1">
      <c r="B38" s="504" t="s">
        <v>317</v>
      </c>
      <c r="C38" s="506"/>
      <c r="D38" s="167">
        <v>493</v>
      </c>
      <c r="E38" s="168">
        <v>970</v>
      </c>
      <c r="F38" s="168">
        <v>463</v>
      </c>
      <c r="G38" s="168">
        <v>507</v>
      </c>
      <c r="H38" s="505" t="s">
        <v>410</v>
      </c>
      <c r="I38" s="506"/>
      <c r="J38" s="167">
        <v>131</v>
      </c>
      <c r="K38" s="168">
        <v>303</v>
      </c>
      <c r="L38" s="168">
        <v>151</v>
      </c>
      <c r="M38" s="168">
        <v>152</v>
      </c>
      <c r="N38" s="286" t="s">
        <v>440</v>
      </c>
      <c r="O38" s="284" t="s">
        <v>489</v>
      </c>
      <c r="P38" s="167">
        <v>1144</v>
      </c>
      <c r="Q38" s="168">
        <v>2625</v>
      </c>
      <c r="R38" s="168">
        <v>1345</v>
      </c>
      <c r="S38" s="168">
        <v>1280</v>
      </c>
      <c r="T38" s="286" t="s">
        <v>440</v>
      </c>
      <c r="U38" s="283" t="s">
        <v>490</v>
      </c>
      <c r="V38" s="167">
        <v>317</v>
      </c>
      <c r="W38" s="168">
        <v>793</v>
      </c>
      <c r="X38" s="168">
        <v>389</v>
      </c>
      <c r="Y38" s="168">
        <v>404</v>
      </c>
    </row>
    <row r="39" spans="2:25" ht="16.5" customHeight="1">
      <c r="B39" s="504" t="s">
        <v>318</v>
      </c>
      <c r="C39" s="504"/>
      <c r="D39" s="167">
        <v>258</v>
      </c>
      <c r="E39" s="168">
        <v>583</v>
      </c>
      <c r="F39" s="168">
        <v>273</v>
      </c>
      <c r="G39" s="168">
        <v>310</v>
      </c>
      <c r="H39" s="505" t="s">
        <v>413</v>
      </c>
      <c r="I39" s="530"/>
      <c r="J39" s="167">
        <v>200</v>
      </c>
      <c r="K39" s="168">
        <v>369</v>
      </c>
      <c r="L39" s="168">
        <v>155</v>
      </c>
      <c r="M39" s="168">
        <v>214</v>
      </c>
      <c r="N39" s="286" t="s">
        <v>440</v>
      </c>
      <c r="O39" s="284" t="s">
        <v>493</v>
      </c>
      <c r="P39" s="167">
        <v>4530</v>
      </c>
      <c r="Q39" s="168">
        <v>11262</v>
      </c>
      <c r="R39" s="168">
        <v>5733</v>
      </c>
      <c r="S39" s="168">
        <v>5529</v>
      </c>
      <c r="T39" s="286" t="s">
        <v>440</v>
      </c>
      <c r="U39" s="283" t="s">
        <v>494</v>
      </c>
      <c r="V39" s="167">
        <v>1699</v>
      </c>
      <c r="W39" s="168">
        <v>4717</v>
      </c>
      <c r="X39" s="168">
        <v>2158</v>
      </c>
      <c r="Y39" s="168">
        <v>2559</v>
      </c>
    </row>
    <row r="40" spans="2:25" ht="16.5" customHeight="1">
      <c r="B40" s="504" t="s">
        <v>319</v>
      </c>
      <c r="C40" s="504"/>
      <c r="D40" s="167">
        <v>172</v>
      </c>
      <c r="E40" s="168">
        <v>396</v>
      </c>
      <c r="F40" s="168">
        <v>201</v>
      </c>
      <c r="G40" s="168">
        <v>195</v>
      </c>
      <c r="H40" s="505" t="s">
        <v>303</v>
      </c>
      <c r="I40" s="530"/>
      <c r="J40" s="167">
        <v>355</v>
      </c>
      <c r="K40" s="168">
        <v>745</v>
      </c>
      <c r="L40" s="168">
        <v>347</v>
      </c>
      <c r="M40" s="168">
        <v>398</v>
      </c>
      <c r="N40" s="505" t="s">
        <v>402</v>
      </c>
      <c r="O40" s="506"/>
      <c r="P40" s="167">
        <v>280</v>
      </c>
      <c r="Q40" s="168">
        <v>651</v>
      </c>
      <c r="R40" s="168">
        <v>307</v>
      </c>
      <c r="S40" s="168">
        <v>344</v>
      </c>
      <c r="T40" s="286" t="s">
        <v>440</v>
      </c>
      <c r="U40" s="283" t="s">
        <v>497</v>
      </c>
      <c r="V40" s="167">
        <v>148</v>
      </c>
      <c r="W40" s="168">
        <v>363</v>
      </c>
      <c r="X40" s="168">
        <v>176</v>
      </c>
      <c r="Y40" s="168">
        <v>187</v>
      </c>
    </row>
    <row r="41" spans="2:25" ht="16.5" customHeight="1" thickBot="1">
      <c r="B41" s="537" t="s">
        <v>637</v>
      </c>
      <c r="C41" s="536"/>
      <c r="D41" s="169">
        <v>329</v>
      </c>
      <c r="E41" s="170">
        <v>747</v>
      </c>
      <c r="F41" s="170">
        <v>366</v>
      </c>
      <c r="G41" s="170">
        <v>381</v>
      </c>
      <c r="H41" s="535" t="s">
        <v>304</v>
      </c>
      <c r="I41" s="536"/>
      <c r="J41" s="169">
        <v>62</v>
      </c>
      <c r="K41" s="170">
        <v>107</v>
      </c>
      <c r="L41" s="170">
        <v>48</v>
      </c>
      <c r="M41" s="170">
        <v>59</v>
      </c>
      <c r="N41" s="535" t="s">
        <v>403</v>
      </c>
      <c r="O41" s="536"/>
      <c r="P41" s="169">
        <v>458</v>
      </c>
      <c r="Q41" s="170">
        <v>973</v>
      </c>
      <c r="R41" s="170">
        <v>489</v>
      </c>
      <c r="S41" s="170">
        <v>484</v>
      </c>
      <c r="T41" s="100"/>
      <c r="U41" s="282"/>
      <c r="V41" s="171"/>
      <c r="W41" s="172"/>
      <c r="X41" s="172"/>
      <c r="Y41" s="172"/>
    </row>
    <row r="42" spans="2:25" ht="16.5" customHeight="1">
      <c r="B42" s="58" t="s">
        <v>378</v>
      </c>
      <c r="N42" s="283"/>
      <c r="O42" s="283"/>
    </row>
    <row r="43" spans="2:25" ht="16.5" customHeight="1">
      <c r="H43" s="289"/>
      <c r="I43" s="377"/>
    </row>
  </sheetData>
  <mergeCells count="157">
    <mergeCell ref="N41:O41"/>
    <mergeCell ref="H41:I41"/>
    <mergeCell ref="B41:C41"/>
    <mergeCell ref="B40:C40"/>
    <mergeCell ref="H40:I40"/>
    <mergeCell ref="N40:O40"/>
    <mergeCell ref="B36:C36"/>
    <mergeCell ref="B39:C39"/>
    <mergeCell ref="H39:I39"/>
    <mergeCell ref="B38:C38"/>
    <mergeCell ref="H38:I38"/>
    <mergeCell ref="H37:I37"/>
    <mergeCell ref="H36:I36"/>
    <mergeCell ref="W3:Y3"/>
    <mergeCell ref="B4:C4"/>
    <mergeCell ref="H4:I4"/>
    <mergeCell ref="N4:O4"/>
    <mergeCell ref="T4:U4"/>
    <mergeCell ref="T25:U25"/>
    <mergeCell ref="T20:U20"/>
    <mergeCell ref="N5:N6"/>
    <mergeCell ref="O5:O6"/>
    <mergeCell ref="J7:J8"/>
    <mergeCell ref="N20:O20"/>
    <mergeCell ref="N25:O25"/>
    <mergeCell ref="N22:O22"/>
    <mergeCell ref="N21:O21"/>
    <mergeCell ref="B6:C9"/>
    <mergeCell ref="D6:E7"/>
    <mergeCell ref="F6:G7"/>
    <mergeCell ref="H7:I8"/>
    <mergeCell ref="D8:E9"/>
    <mergeCell ref="H9:I10"/>
    <mergeCell ref="N7:O8"/>
    <mergeCell ref="M5:M6"/>
    <mergeCell ref="H5:H6"/>
    <mergeCell ref="I5:I6"/>
    <mergeCell ref="J5:J6"/>
    <mergeCell ref="K5:K6"/>
    <mergeCell ref="L5:L6"/>
    <mergeCell ref="P5:P6"/>
    <mergeCell ref="Q5:Q6"/>
    <mergeCell ref="R5:R6"/>
    <mergeCell ref="S7:S8"/>
    <mergeCell ref="P7:P8"/>
    <mergeCell ref="R7:R8"/>
    <mergeCell ref="Q7:Q8"/>
    <mergeCell ref="K7:K8"/>
    <mergeCell ref="L7:L8"/>
    <mergeCell ref="M7:M8"/>
    <mergeCell ref="Y5:Y6"/>
    <mergeCell ref="T5:T6"/>
    <mergeCell ref="S5:S6"/>
    <mergeCell ref="X5:X6"/>
    <mergeCell ref="U5:U6"/>
    <mergeCell ref="V5:V6"/>
    <mergeCell ref="W5:W6"/>
    <mergeCell ref="Y9:Y10"/>
    <mergeCell ref="V9:V10"/>
    <mergeCell ref="X9:X10"/>
    <mergeCell ref="W7:W8"/>
    <mergeCell ref="W9:W10"/>
    <mergeCell ref="X7:X8"/>
    <mergeCell ref="Y7:Y8"/>
    <mergeCell ref="T15:U15"/>
    <mergeCell ref="T16:U16"/>
    <mergeCell ref="B22:C22"/>
    <mergeCell ref="R9:R10"/>
    <mergeCell ref="P9:P10"/>
    <mergeCell ref="T7:U8"/>
    <mergeCell ref="V7:V8"/>
    <mergeCell ref="T9:U10"/>
    <mergeCell ref="S9:S10"/>
    <mergeCell ref="B12:C12"/>
    <mergeCell ref="H13:I13"/>
    <mergeCell ref="Q9:Q10"/>
    <mergeCell ref="T12:U12"/>
    <mergeCell ref="N14:O14"/>
    <mergeCell ref="T13:U13"/>
    <mergeCell ref="T11:U11"/>
    <mergeCell ref="N11:O11"/>
    <mergeCell ref="F8:G9"/>
    <mergeCell ref="L9:L10"/>
    <mergeCell ref="K9:K10"/>
    <mergeCell ref="M9:M10"/>
    <mergeCell ref="J9:J10"/>
    <mergeCell ref="N9:O10"/>
    <mergeCell ref="N12:O12"/>
    <mergeCell ref="N13:O13"/>
    <mergeCell ref="N31:O31"/>
    <mergeCell ref="N32:O32"/>
    <mergeCell ref="N29:O29"/>
    <mergeCell ref="N30:O30"/>
    <mergeCell ref="H17:I17"/>
    <mergeCell ref="N15:O15"/>
    <mergeCell ref="H22:I22"/>
    <mergeCell ref="H19:I19"/>
    <mergeCell ref="N28:O28"/>
    <mergeCell ref="N26:O26"/>
    <mergeCell ref="N27:O27"/>
    <mergeCell ref="N24:O24"/>
    <mergeCell ref="N23:O23"/>
    <mergeCell ref="H25:I25"/>
    <mergeCell ref="T18:U18"/>
    <mergeCell ref="N16:O16"/>
    <mergeCell ref="T17:U17"/>
    <mergeCell ref="B19:C19"/>
    <mergeCell ref="H16:I16"/>
    <mergeCell ref="B17:C17"/>
    <mergeCell ref="B16:C16"/>
    <mergeCell ref="T19:U19"/>
    <mergeCell ref="H35:I35"/>
    <mergeCell ref="H23:I23"/>
    <mergeCell ref="H28:I28"/>
    <mergeCell ref="N35:O35"/>
    <mergeCell ref="H30:I30"/>
    <mergeCell ref="N17:O17"/>
    <mergeCell ref="T26:U26"/>
    <mergeCell ref="T27:U27"/>
    <mergeCell ref="T28:U28"/>
    <mergeCell ref="J2:O2"/>
    <mergeCell ref="B37:C37"/>
    <mergeCell ref="B35:C35"/>
    <mergeCell ref="H32:I32"/>
    <mergeCell ref="H33:I33"/>
    <mergeCell ref="B34:C34"/>
    <mergeCell ref="B33:C33"/>
    <mergeCell ref="H29:I29"/>
    <mergeCell ref="B31:C31"/>
    <mergeCell ref="B32:C32"/>
    <mergeCell ref="B25:C25"/>
    <mergeCell ref="H27:I27"/>
    <mergeCell ref="B23:C23"/>
    <mergeCell ref="B15:C15"/>
    <mergeCell ref="H15:I15"/>
    <mergeCell ref="H18:I18"/>
    <mergeCell ref="B27:C27"/>
    <mergeCell ref="H24:I24"/>
    <mergeCell ref="B24:C24"/>
    <mergeCell ref="H20:I20"/>
    <mergeCell ref="H11:I11"/>
    <mergeCell ref="H12:I12"/>
    <mergeCell ref="H14:I14"/>
    <mergeCell ref="B11:C11"/>
    <mergeCell ref="B13:C13"/>
    <mergeCell ref="B14:C14"/>
    <mergeCell ref="H34:I34"/>
    <mergeCell ref="B29:C29"/>
    <mergeCell ref="H26:I26"/>
    <mergeCell ref="B26:C26"/>
    <mergeCell ref="B28:C28"/>
    <mergeCell ref="H31:I31"/>
    <mergeCell ref="B30:C30"/>
    <mergeCell ref="B18:C18"/>
    <mergeCell ref="B21:C21"/>
    <mergeCell ref="H21:I21"/>
    <mergeCell ref="B20:C20"/>
  </mergeCells>
  <phoneticPr fontId="2"/>
  <pageMargins left="0.78740157480314965" right="0.39370078740157483" top="0.78740157480314965" bottom="0.59055118110236227" header="0.51181102362204722" footer="0.51181102362204722"/>
  <pageSetup paperSize="9" scale="75" orientation="landscape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2:M24"/>
  <sheetViews>
    <sheetView showGridLines="0" view="pageBreakPreview" topLeftCell="A16" zoomScale="120" zoomScaleNormal="100" zoomScaleSheetLayoutView="120" workbookViewId="0">
      <selection activeCell="H43" sqref="H43"/>
    </sheetView>
  </sheetViews>
  <sheetFormatPr defaultColWidth="9" defaultRowHeight="13.5" customHeight="1"/>
  <cols>
    <col min="1" max="1" width="5" style="2" customWidth="1"/>
    <col min="2" max="4" width="2.88671875" style="2" customWidth="1"/>
    <col min="5" max="5" width="16.88671875" style="2" customWidth="1"/>
    <col min="6" max="6" width="9.5546875" style="2" bestFit="1" customWidth="1"/>
    <col min="7" max="7" width="7.88671875" style="2" bestFit="1" customWidth="1"/>
    <col min="8" max="8" width="7" style="2" bestFit="1" customWidth="1"/>
    <col min="9" max="9" width="7.88671875" style="2" bestFit="1" customWidth="1"/>
    <col min="10" max="10" width="7.88671875" style="2" customWidth="1"/>
    <col min="11" max="11" width="7.88671875" style="2" bestFit="1" customWidth="1"/>
    <col min="12" max="12" width="7.33203125" style="2" bestFit="1" customWidth="1"/>
    <col min="13" max="13" width="6.77734375" style="2" bestFit="1" customWidth="1"/>
    <col min="14" max="14" width="2.109375" style="2" customWidth="1"/>
    <col min="15" max="16384" width="9" style="2"/>
  </cols>
  <sheetData>
    <row r="2" spans="2:13" ht="13.5" customHeight="1">
      <c r="E2" s="378" t="s">
        <v>856</v>
      </c>
      <c r="F2" s="485" t="s">
        <v>193</v>
      </c>
      <c r="G2" s="538"/>
      <c r="H2" s="538"/>
      <c r="I2" s="538"/>
      <c r="J2" s="538"/>
      <c r="K2" s="538"/>
    </row>
    <row r="3" spans="2:13" ht="13.5" customHeight="1">
      <c r="F3" s="539" t="s">
        <v>194</v>
      </c>
      <c r="G3" s="538"/>
      <c r="H3" s="538"/>
      <c r="I3" s="538"/>
      <c r="J3" s="538"/>
      <c r="K3" s="538"/>
    </row>
    <row r="4" spans="2:13" ht="18" customHeight="1" thickBot="1">
      <c r="K4" s="414" t="s">
        <v>879</v>
      </c>
      <c r="L4" s="414"/>
      <c r="M4" s="414"/>
    </row>
    <row r="5" spans="2:13" ht="15" customHeight="1">
      <c r="B5" s="415" t="s">
        <v>141</v>
      </c>
      <c r="C5" s="415"/>
      <c r="D5" s="415"/>
      <c r="E5" s="415"/>
      <c r="F5" s="409" t="s">
        <v>188</v>
      </c>
      <c r="G5" s="542" t="s">
        <v>142</v>
      </c>
      <c r="H5" s="542" t="s">
        <v>143</v>
      </c>
      <c r="I5" s="418" t="s">
        <v>144</v>
      </c>
      <c r="J5" s="419"/>
      <c r="K5" s="419"/>
      <c r="L5" s="420"/>
      <c r="M5" s="542" t="s">
        <v>507</v>
      </c>
    </row>
    <row r="6" spans="2:13" ht="13.5" customHeight="1">
      <c r="B6" s="416"/>
      <c r="C6" s="416"/>
      <c r="D6" s="416"/>
      <c r="E6" s="416"/>
      <c r="F6" s="410"/>
      <c r="G6" s="421"/>
      <c r="H6" s="421"/>
      <c r="I6" s="421" t="s">
        <v>188</v>
      </c>
      <c r="J6" s="24" t="s">
        <v>145</v>
      </c>
      <c r="K6" s="28" t="s">
        <v>146</v>
      </c>
      <c r="L6" s="24" t="s">
        <v>147</v>
      </c>
      <c r="M6" s="421"/>
    </row>
    <row r="7" spans="2:13" ht="13.5" customHeight="1">
      <c r="B7" s="417"/>
      <c r="C7" s="417"/>
      <c r="D7" s="417"/>
      <c r="E7" s="417"/>
      <c r="F7" s="411"/>
      <c r="G7" s="422"/>
      <c r="H7" s="422"/>
      <c r="I7" s="422"/>
      <c r="J7" s="29" t="s">
        <v>148</v>
      </c>
      <c r="K7" s="29" t="s">
        <v>149</v>
      </c>
      <c r="L7" s="30" t="s">
        <v>150</v>
      </c>
      <c r="M7" s="422"/>
    </row>
    <row r="8" spans="2:13" s="25" customFormat="1" ht="18" customHeight="1">
      <c r="B8" s="325" t="s">
        <v>195</v>
      </c>
      <c r="C8" s="23"/>
      <c r="D8" s="23"/>
      <c r="E8" s="23"/>
      <c r="F8" s="24"/>
      <c r="G8" s="23"/>
      <c r="H8" s="23"/>
      <c r="I8" s="23"/>
      <c r="J8" s="23"/>
      <c r="K8" s="23"/>
      <c r="L8" s="23"/>
      <c r="M8" s="23"/>
    </row>
    <row r="9" spans="2:13" ht="18" customHeight="1">
      <c r="B9" s="1"/>
      <c r="C9" s="439" t="s">
        <v>151</v>
      </c>
      <c r="D9" s="439"/>
      <c r="E9" s="439"/>
      <c r="F9" s="9">
        <f>G9+H9+I9+M9</f>
        <v>47891</v>
      </c>
      <c r="G9" s="8">
        <f>G10+G15</f>
        <v>33369</v>
      </c>
      <c r="H9" s="8">
        <f>H10+H15</f>
        <v>848</v>
      </c>
      <c r="I9" s="8">
        <f>SUM(J9:L9)</f>
        <v>13633</v>
      </c>
      <c r="J9" s="8">
        <f>J10+J15</f>
        <v>7376</v>
      </c>
      <c r="K9" s="8">
        <f>K10+K15</f>
        <v>4344</v>
      </c>
      <c r="L9" s="8">
        <f>L10+L15</f>
        <v>1913</v>
      </c>
      <c r="M9" s="8">
        <f>M10+M15</f>
        <v>41</v>
      </c>
    </row>
    <row r="10" spans="2:13" ht="18" customHeight="1">
      <c r="B10" s="1"/>
      <c r="C10" s="276"/>
      <c r="D10" s="541" t="s">
        <v>152</v>
      </c>
      <c r="E10" s="541"/>
      <c r="F10" s="9">
        <f>G10+H10+I10+M10</f>
        <v>47003</v>
      </c>
      <c r="G10" s="8">
        <f>SUM(G11:G14)</f>
        <v>32842</v>
      </c>
      <c r="H10" s="8">
        <f>SUM(H11:H14)</f>
        <v>824</v>
      </c>
      <c r="I10" s="8">
        <f t="shared" ref="I10:I15" si="0">SUM(J10:L10)</f>
        <v>13298</v>
      </c>
      <c r="J10" s="8">
        <f>SUM(J11:J14)</f>
        <v>7200</v>
      </c>
      <c r="K10" s="8">
        <f>SUM(K11:K14)</f>
        <v>4191</v>
      </c>
      <c r="L10" s="8">
        <f>SUM(L11:L14)</f>
        <v>1907</v>
      </c>
      <c r="M10" s="8">
        <f>SUM(M11:M14)</f>
        <v>39</v>
      </c>
    </row>
    <row r="11" spans="2:13" ht="18" customHeight="1">
      <c r="B11" s="1"/>
      <c r="C11" s="1"/>
      <c r="D11" s="1"/>
      <c r="E11" s="276" t="s">
        <v>372</v>
      </c>
      <c r="F11" s="9">
        <f>G11+H11+M11+I11</f>
        <v>32670</v>
      </c>
      <c r="G11" s="8">
        <v>31112</v>
      </c>
      <c r="H11" s="8">
        <v>143</v>
      </c>
      <c r="I11" s="8">
        <f>SUM(J11:L11)</f>
        <v>1394</v>
      </c>
      <c r="J11" s="8">
        <v>55</v>
      </c>
      <c r="K11" s="8">
        <v>65</v>
      </c>
      <c r="L11" s="8">
        <v>1274</v>
      </c>
      <c r="M11" s="8">
        <v>21</v>
      </c>
    </row>
    <row r="12" spans="2:13" ht="18" customHeight="1">
      <c r="B12" s="1"/>
      <c r="C12" s="1"/>
      <c r="D12" s="1"/>
      <c r="E12" s="135" t="s">
        <v>883</v>
      </c>
      <c r="F12" s="9">
        <f>G12+H12+I12+M12</f>
        <v>2099</v>
      </c>
      <c r="G12" s="8">
        <v>6</v>
      </c>
      <c r="H12" s="8">
        <v>231</v>
      </c>
      <c r="I12" s="8">
        <f t="shared" si="0"/>
        <v>1862</v>
      </c>
      <c r="J12" s="8">
        <v>6</v>
      </c>
      <c r="K12" s="8">
        <v>1596</v>
      </c>
      <c r="L12" s="8">
        <v>260</v>
      </c>
      <c r="M12" s="8">
        <v>0</v>
      </c>
    </row>
    <row r="13" spans="2:13" ht="18" customHeight="1">
      <c r="B13" s="1"/>
      <c r="C13" s="1"/>
      <c r="D13" s="1"/>
      <c r="E13" s="276" t="s">
        <v>373</v>
      </c>
      <c r="F13" s="9">
        <f>G13+H13+I13+M13</f>
        <v>10847</v>
      </c>
      <c r="G13" s="8">
        <v>1606</v>
      </c>
      <c r="H13" s="8">
        <v>412</v>
      </c>
      <c r="I13" s="8">
        <f t="shared" si="0"/>
        <v>8818</v>
      </c>
      <c r="J13" s="8">
        <v>6618</v>
      </c>
      <c r="K13" s="8">
        <v>1865</v>
      </c>
      <c r="L13" s="8">
        <v>335</v>
      </c>
      <c r="M13" s="8">
        <v>11</v>
      </c>
    </row>
    <row r="14" spans="2:13" ht="18" customHeight="1">
      <c r="B14" s="1"/>
      <c r="C14" s="1"/>
      <c r="D14" s="1"/>
      <c r="E14" s="276" t="s">
        <v>374</v>
      </c>
      <c r="F14" s="9">
        <f>G14+H14+I14+M14</f>
        <v>1387</v>
      </c>
      <c r="G14" s="8">
        <v>118</v>
      </c>
      <c r="H14" s="8">
        <v>38</v>
      </c>
      <c r="I14" s="8">
        <f t="shared" si="0"/>
        <v>1224</v>
      </c>
      <c r="J14" s="8">
        <v>521</v>
      </c>
      <c r="K14" s="8">
        <v>665</v>
      </c>
      <c r="L14" s="8">
        <v>38</v>
      </c>
      <c r="M14" s="8">
        <v>7</v>
      </c>
    </row>
    <row r="15" spans="2:13" ht="18" customHeight="1">
      <c r="B15" s="1"/>
      <c r="C15" s="1"/>
      <c r="D15" s="541" t="s">
        <v>153</v>
      </c>
      <c r="E15" s="541"/>
      <c r="F15" s="9">
        <f>G15+H15+I15+M15</f>
        <v>888</v>
      </c>
      <c r="G15" s="8">
        <v>527</v>
      </c>
      <c r="H15" s="8">
        <v>24</v>
      </c>
      <c r="I15" s="8">
        <f t="shared" si="0"/>
        <v>335</v>
      </c>
      <c r="J15" s="8">
        <v>176</v>
      </c>
      <c r="K15" s="8">
        <v>153</v>
      </c>
      <c r="L15" s="8">
        <v>6</v>
      </c>
      <c r="M15" s="8">
        <v>2</v>
      </c>
    </row>
    <row r="16" spans="2:13" s="25" customFormat="1" ht="18" customHeight="1">
      <c r="B16" s="325" t="s">
        <v>196</v>
      </c>
      <c r="C16" s="23"/>
      <c r="D16" s="23"/>
      <c r="E16" s="23"/>
      <c r="F16" s="26"/>
      <c r="G16" s="27"/>
      <c r="H16" s="27"/>
      <c r="I16" s="27"/>
      <c r="J16" s="27"/>
      <c r="K16" s="27"/>
      <c r="L16" s="27"/>
      <c r="M16" s="27"/>
    </row>
    <row r="17" spans="2:13" ht="18" customHeight="1">
      <c r="B17" s="1"/>
      <c r="C17" s="439" t="s">
        <v>151</v>
      </c>
      <c r="D17" s="439"/>
      <c r="E17" s="439"/>
      <c r="F17" s="9">
        <f t="shared" ref="F17:F23" si="1">G17+H17+I17+M17</f>
        <v>108723</v>
      </c>
      <c r="G17" s="8">
        <f>G18+G23</f>
        <v>83824</v>
      </c>
      <c r="H17" s="8">
        <f>H18+H23</f>
        <v>1486</v>
      </c>
      <c r="I17" s="8">
        <f t="shared" ref="I17:I23" si="2">SUM(J17:L17)</f>
        <v>23314</v>
      </c>
      <c r="J17" s="8">
        <f>J18+J23</f>
        <v>11741</v>
      </c>
      <c r="K17" s="8">
        <f>K18+K23</f>
        <v>7729</v>
      </c>
      <c r="L17" s="8">
        <f>L18+L23</f>
        <v>3844</v>
      </c>
      <c r="M17" s="8">
        <f>M18+M23</f>
        <v>99</v>
      </c>
    </row>
    <row r="18" spans="2:13" ht="18" customHeight="1">
      <c r="B18" s="1"/>
      <c r="C18" s="276"/>
      <c r="D18" s="541" t="s">
        <v>154</v>
      </c>
      <c r="E18" s="541"/>
      <c r="F18" s="9">
        <f t="shared" si="1"/>
        <v>107258</v>
      </c>
      <c r="G18" s="8">
        <f>SUM(G19:G22)</f>
        <v>82755</v>
      </c>
      <c r="H18" s="8">
        <f>SUM(H19:H22)</f>
        <v>1456</v>
      </c>
      <c r="I18" s="8">
        <f t="shared" si="2"/>
        <v>22951</v>
      </c>
      <c r="J18" s="8">
        <f>SUM(J19:J22)</f>
        <v>11555</v>
      </c>
      <c r="K18" s="8">
        <f>SUM(K19:K22)</f>
        <v>7561</v>
      </c>
      <c r="L18" s="8">
        <f>SUM(L19:L22)</f>
        <v>3835</v>
      </c>
      <c r="M18" s="8">
        <f>SUM(M19:M22)</f>
        <v>96</v>
      </c>
    </row>
    <row r="19" spans="2:13" ht="18" customHeight="1">
      <c r="B19" s="1"/>
      <c r="C19" s="276"/>
      <c r="D19" s="276"/>
      <c r="E19" s="276" t="s">
        <v>372</v>
      </c>
      <c r="F19" s="9">
        <f t="shared" si="1"/>
        <v>81932</v>
      </c>
      <c r="G19" s="8">
        <v>78692</v>
      </c>
      <c r="H19" s="8">
        <v>309</v>
      </c>
      <c r="I19" s="8">
        <f>SUM(J19:L19)</f>
        <v>2877</v>
      </c>
      <c r="J19" s="8">
        <v>110</v>
      </c>
      <c r="K19" s="8">
        <v>115</v>
      </c>
      <c r="L19" s="8">
        <v>2652</v>
      </c>
      <c r="M19" s="8">
        <v>54</v>
      </c>
    </row>
    <row r="20" spans="2:13" ht="18" customHeight="1">
      <c r="B20" s="1"/>
      <c r="C20" s="1"/>
      <c r="D20" s="1"/>
      <c r="E20" s="135" t="s">
        <v>883</v>
      </c>
      <c r="F20" s="9">
        <f t="shared" si="1"/>
        <v>3908</v>
      </c>
      <c r="G20" s="8">
        <v>21</v>
      </c>
      <c r="H20" s="8">
        <v>358</v>
      </c>
      <c r="I20" s="8">
        <f t="shared" si="2"/>
        <v>3529</v>
      </c>
      <c r="J20" s="8">
        <v>8</v>
      </c>
      <c r="K20" s="8">
        <v>2991</v>
      </c>
      <c r="L20" s="8">
        <v>530</v>
      </c>
      <c r="M20" s="8">
        <v>0</v>
      </c>
    </row>
    <row r="21" spans="2:13" ht="18" customHeight="1">
      <c r="B21" s="1"/>
      <c r="C21" s="1"/>
      <c r="D21" s="276"/>
      <c r="E21" s="276" t="s">
        <v>373</v>
      </c>
      <c r="F21" s="9">
        <f t="shared" si="1"/>
        <v>19111</v>
      </c>
      <c r="G21" s="8">
        <v>3760</v>
      </c>
      <c r="H21" s="8">
        <v>725</v>
      </c>
      <c r="I21" s="8">
        <f t="shared" si="2"/>
        <v>14602</v>
      </c>
      <c r="J21" s="8">
        <v>10768</v>
      </c>
      <c r="K21" s="8">
        <v>3250</v>
      </c>
      <c r="L21" s="8">
        <v>584</v>
      </c>
      <c r="M21" s="8">
        <v>24</v>
      </c>
    </row>
    <row r="22" spans="2:13" ht="18" customHeight="1">
      <c r="B22" s="1"/>
      <c r="C22" s="1"/>
      <c r="D22" s="276"/>
      <c r="E22" s="276" t="s">
        <v>374</v>
      </c>
      <c r="F22" s="9">
        <f t="shared" si="1"/>
        <v>2307</v>
      </c>
      <c r="G22" s="8">
        <v>282</v>
      </c>
      <c r="H22" s="8">
        <v>64</v>
      </c>
      <c r="I22" s="8">
        <f t="shared" si="2"/>
        <v>1943</v>
      </c>
      <c r="J22" s="8">
        <v>669</v>
      </c>
      <c r="K22" s="8">
        <v>1205</v>
      </c>
      <c r="L22" s="8">
        <v>69</v>
      </c>
      <c r="M22" s="8">
        <v>18</v>
      </c>
    </row>
    <row r="23" spans="2:13" ht="18" customHeight="1" thickBot="1">
      <c r="B23" s="3"/>
      <c r="C23" s="3"/>
      <c r="D23" s="540" t="s">
        <v>153</v>
      </c>
      <c r="E23" s="540"/>
      <c r="F23" s="128">
        <f t="shared" si="1"/>
        <v>1465</v>
      </c>
      <c r="G23" s="10">
        <v>1069</v>
      </c>
      <c r="H23" s="10">
        <v>30</v>
      </c>
      <c r="I23" s="10">
        <f t="shared" si="2"/>
        <v>363</v>
      </c>
      <c r="J23" s="10">
        <v>186</v>
      </c>
      <c r="K23" s="10">
        <v>168</v>
      </c>
      <c r="L23" s="10">
        <v>9</v>
      </c>
      <c r="M23" s="10">
        <v>3</v>
      </c>
    </row>
    <row r="24" spans="2:13" ht="18" customHeight="1">
      <c r="C24" s="2" t="s">
        <v>104</v>
      </c>
    </row>
  </sheetData>
  <mergeCells count="16">
    <mergeCell ref="F2:K2"/>
    <mergeCell ref="F3:K3"/>
    <mergeCell ref="K4:M4"/>
    <mergeCell ref="D23:E23"/>
    <mergeCell ref="D18:E18"/>
    <mergeCell ref="D10:E10"/>
    <mergeCell ref="D15:E15"/>
    <mergeCell ref="C17:E17"/>
    <mergeCell ref="I6:I7"/>
    <mergeCell ref="I5:L5"/>
    <mergeCell ref="M5:M7"/>
    <mergeCell ref="C9:E9"/>
    <mergeCell ref="B5:E7"/>
    <mergeCell ref="F5:F7"/>
    <mergeCell ref="G5:G7"/>
    <mergeCell ref="H5:H7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M17"/>
  <sheetViews>
    <sheetView showGridLines="0" view="pageBreakPreview" zoomScaleNormal="100" workbookViewId="0">
      <selection activeCell="H43" sqref="H43"/>
    </sheetView>
  </sheetViews>
  <sheetFormatPr defaultColWidth="9" defaultRowHeight="13.5" customHeight="1"/>
  <cols>
    <col min="1" max="1" width="5" style="2" customWidth="1"/>
    <col min="2" max="2" width="8.109375" style="2" bestFit="1" customWidth="1"/>
    <col min="3" max="3" width="7.6640625" style="2" customWidth="1"/>
    <col min="4" max="5" width="7.5546875" style="2" bestFit="1" customWidth="1"/>
    <col min="6" max="6" width="6.33203125" style="2" customWidth="1"/>
    <col min="7" max="7" width="7.5546875" style="2" bestFit="1" customWidth="1"/>
    <col min="8" max="8" width="8.5546875" style="2" bestFit="1" customWidth="1"/>
    <col min="9" max="12" width="7.5546875" style="2" bestFit="1" customWidth="1"/>
    <col min="13" max="13" width="7.109375" style="157" customWidth="1"/>
    <col min="14" max="16384" width="9" style="2"/>
  </cols>
  <sheetData>
    <row r="2" spans="2:13" ht="13.5" customHeight="1">
      <c r="D2" s="365" t="s">
        <v>857</v>
      </c>
      <c r="E2" s="413" t="s">
        <v>29</v>
      </c>
      <c r="F2" s="413"/>
      <c r="G2" s="413"/>
      <c r="H2" s="413"/>
      <c r="I2" s="413"/>
      <c r="J2" s="413"/>
      <c r="K2" s="413"/>
    </row>
    <row r="3" spans="2:13" ht="13.5" customHeight="1">
      <c r="E3" s="413" t="s">
        <v>190</v>
      </c>
      <c r="F3" s="413"/>
      <c r="G3" s="413" t="s">
        <v>918</v>
      </c>
      <c r="H3" s="413"/>
      <c r="I3" s="413"/>
      <c r="J3" s="413"/>
      <c r="K3" s="413"/>
    </row>
    <row r="4" spans="2:13" ht="18" customHeight="1" thickBot="1">
      <c r="K4" s="414" t="s">
        <v>879</v>
      </c>
      <c r="L4" s="414"/>
      <c r="M4" s="414"/>
    </row>
    <row r="5" spans="2:13" ht="24.9" customHeight="1">
      <c r="B5" s="415" t="s">
        <v>509</v>
      </c>
      <c r="C5" s="418" t="s">
        <v>189</v>
      </c>
      <c r="D5" s="419"/>
      <c r="E5" s="419"/>
      <c r="F5" s="419"/>
      <c r="G5" s="419"/>
      <c r="H5" s="418" t="s">
        <v>190</v>
      </c>
      <c r="I5" s="419"/>
      <c r="J5" s="419"/>
      <c r="K5" s="419"/>
      <c r="L5" s="420"/>
      <c r="M5" s="83" t="s">
        <v>510</v>
      </c>
    </row>
    <row r="6" spans="2:13" ht="13.5" customHeight="1">
      <c r="B6" s="416"/>
      <c r="C6" s="410" t="s">
        <v>188</v>
      </c>
      <c r="D6" s="261"/>
      <c r="E6" s="261"/>
      <c r="F6" s="261"/>
      <c r="G6" s="261" t="s">
        <v>511</v>
      </c>
      <c r="H6" s="410" t="s">
        <v>188</v>
      </c>
      <c r="I6" s="261"/>
      <c r="J6" s="261"/>
      <c r="K6" s="261"/>
      <c r="L6" s="261" t="s">
        <v>511</v>
      </c>
      <c r="M6" s="261"/>
    </row>
    <row r="7" spans="2:13" ht="13.5" customHeight="1">
      <c r="B7" s="416"/>
      <c r="C7" s="410"/>
      <c r="D7" s="261" t="s">
        <v>512</v>
      </c>
      <c r="E7" s="261"/>
      <c r="F7" s="261"/>
      <c r="G7" s="261" t="s">
        <v>513</v>
      </c>
      <c r="H7" s="410"/>
      <c r="I7" s="261" t="s">
        <v>512</v>
      </c>
      <c r="J7" s="261"/>
      <c r="K7" s="261"/>
      <c r="L7" s="261" t="s">
        <v>513</v>
      </c>
      <c r="M7" s="261" t="s">
        <v>514</v>
      </c>
    </row>
    <row r="8" spans="2:13" ht="13.5" customHeight="1">
      <c r="B8" s="416"/>
      <c r="C8" s="410"/>
      <c r="D8" s="261" t="s">
        <v>515</v>
      </c>
      <c r="E8" s="261"/>
      <c r="F8" s="261" t="s">
        <v>517</v>
      </c>
      <c r="G8" s="261" t="s">
        <v>518</v>
      </c>
      <c r="H8" s="410"/>
      <c r="I8" s="261" t="s">
        <v>515</v>
      </c>
      <c r="J8" s="261"/>
      <c r="K8" s="261" t="s">
        <v>517</v>
      </c>
      <c r="L8" s="261" t="s">
        <v>518</v>
      </c>
      <c r="M8" s="261"/>
    </row>
    <row r="9" spans="2:13" ht="13.5" customHeight="1">
      <c r="B9" s="416"/>
      <c r="C9" s="410"/>
      <c r="D9" s="261"/>
      <c r="E9" s="261" t="s">
        <v>516</v>
      </c>
      <c r="F9" s="261"/>
      <c r="G9" s="261" t="s">
        <v>520</v>
      </c>
      <c r="H9" s="410"/>
      <c r="I9" s="261"/>
      <c r="J9" s="261" t="s">
        <v>516</v>
      </c>
      <c r="K9" s="261"/>
      <c r="L9" s="261" t="s">
        <v>520</v>
      </c>
      <c r="M9" s="261" t="s">
        <v>521</v>
      </c>
    </row>
    <row r="10" spans="2:13" ht="13.5" customHeight="1">
      <c r="B10" s="416"/>
      <c r="C10" s="410"/>
      <c r="D10" s="261" t="s">
        <v>519</v>
      </c>
      <c r="E10" s="261"/>
      <c r="F10" s="261" t="s">
        <v>398</v>
      </c>
      <c r="G10" s="261" t="s">
        <v>522</v>
      </c>
      <c r="H10" s="410"/>
      <c r="I10" s="261" t="s">
        <v>519</v>
      </c>
      <c r="J10" s="261"/>
      <c r="K10" s="261" t="s">
        <v>398</v>
      </c>
      <c r="L10" s="261" t="s">
        <v>522</v>
      </c>
      <c r="M10" s="261"/>
    </row>
    <row r="11" spans="2:13" ht="13.5" customHeight="1">
      <c r="B11" s="417"/>
      <c r="C11" s="411"/>
      <c r="D11" s="262"/>
      <c r="E11" s="262"/>
      <c r="F11" s="262"/>
      <c r="G11" s="262" t="s">
        <v>523</v>
      </c>
      <c r="H11" s="411"/>
      <c r="I11" s="262"/>
      <c r="J11" s="262"/>
      <c r="K11" s="262"/>
      <c r="L11" s="262" t="s">
        <v>523</v>
      </c>
      <c r="M11" s="262" t="s">
        <v>524</v>
      </c>
    </row>
    <row r="12" spans="2:13" ht="13.5" customHeight="1">
      <c r="B12" s="1"/>
      <c r="C12" s="108"/>
      <c r="D12" s="1"/>
      <c r="E12" s="1"/>
      <c r="F12" s="1"/>
      <c r="G12" s="1"/>
      <c r="H12" s="1"/>
      <c r="I12" s="1"/>
      <c r="J12" s="1"/>
      <c r="K12" s="1"/>
      <c r="L12" s="1"/>
      <c r="M12" s="300"/>
    </row>
    <row r="13" spans="2:13" ht="13.5" customHeight="1">
      <c r="B13" s="1" t="s">
        <v>525</v>
      </c>
      <c r="C13" s="41">
        <f>SUM(D13:F13)</f>
        <v>706</v>
      </c>
      <c r="D13" s="22">
        <v>372</v>
      </c>
      <c r="E13" s="22">
        <v>237</v>
      </c>
      <c r="F13" s="22">
        <v>97</v>
      </c>
      <c r="G13" s="22">
        <v>131</v>
      </c>
      <c r="H13" s="22">
        <f>SUM(I13:K13)</f>
        <v>1869</v>
      </c>
      <c r="I13" s="22">
        <v>744</v>
      </c>
      <c r="J13" s="173">
        <v>711</v>
      </c>
      <c r="K13" s="22">
        <v>414</v>
      </c>
      <c r="L13" s="22">
        <v>376</v>
      </c>
      <c r="M13" s="300">
        <v>1.65</v>
      </c>
    </row>
    <row r="14" spans="2:13" ht="13.5" customHeight="1">
      <c r="B14" s="1"/>
      <c r="C14" s="41"/>
      <c r="D14" s="1"/>
      <c r="E14" s="1"/>
      <c r="F14" s="1"/>
      <c r="G14" s="1"/>
      <c r="H14" s="22"/>
      <c r="I14" s="22"/>
      <c r="J14" s="1"/>
      <c r="K14" s="1"/>
      <c r="L14" s="1"/>
      <c r="M14" s="300"/>
    </row>
    <row r="15" spans="2:13" ht="13.5" customHeight="1">
      <c r="B15" s="1" t="s">
        <v>526</v>
      </c>
      <c r="C15" s="41">
        <f>SUM(D15:F15)</f>
        <v>99</v>
      </c>
      <c r="D15" s="22">
        <v>53</v>
      </c>
      <c r="E15" s="22">
        <v>37</v>
      </c>
      <c r="F15" s="22">
        <v>9</v>
      </c>
      <c r="G15" s="22">
        <v>10</v>
      </c>
      <c r="H15" s="22">
        <f>SUM(I15:K15)</f>
        <v>255</v>
      </c>
      <c r="I15" s="22">
        <v>106</v>
      </c>
      <c r="J15" s="22">
        <v>111</v>
      </c>
      <c r="K15" s="22">
        <v>38</v>
      </c>
      <c r="L15" s="22">
        <v>30</v>
      </c>
      <c r="M15" s="300">
        <v>1.58</v>
      </c>
    </row>
    <row r="16" spans="2:13" ht="13.5" customHeight="1" thickBot="1">
      <c r="B16" s="3"/>
      <c r="C16" s="326"/>
      <c r="D16" s="3"/>
      <c r="E16" s="3"/>
      <c r="F16" s="3"/>
      <c r="G16" s="3"/>
      <c r="H16" s="3"/>
      <c r="I16" s="3"/>
      <c r="J16" s="3"/>
      <c r="K16" s="3"/>
      <c r="L16" s="3"/>
      <c r="M16" s="274"/>
    </row>
    <row r="17" spans="2:2" ht="18" customHeight="1">
      <c r="B17" s="2" t="s">
        <v>378</v>
      </c>
    </row>
  </sheetData>
  <mergeCells count="9">
    <mergeCell ref="E2:K2"/>
    <mergeCell ref="E3:F3"/>
    <mergeCell ref="G3:K3"/>
    <mergeCell ref="K4:M4"/>
    <mergeCell ref="B5:B11"/>
    <mergeCell ref="C6:C11"/>
    <mergeCell ref="C5:G5"/>
    <mergeCell ref="H6:H11"/>
    <mergeCell ref="H5:L5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W26"/>
  <sheetViews>
    <sheetView showGridLines="0" view="pageBreakPreview" topLeftCell="A16" zoomScaleNormal="100" workbookViewId="0">
      <selection activeCell="R43" sqref="R43"/>
    </sheetView>
  </sheetViews>
  <sheetFormatPr defaultColWidth="9" defaultRowHeight="13.5" customHeight="1"/>
  <cols>
    <col min="1" max="1" width="5" style="2" customWidth="1"/>
    <col min="2" max="2" width="4.44140625" style="2" customWidth="1"/>
    <col min="3" max="3" width="2.88671875" style="2" customWidth="1"/>
    <col min="4" max="4" width="2.6640625" style="2" customWidth="1"/>
    <col min="5" max="5" width="9.6640625" style="2" customWidth="1"/>
    <col min="6" max="6" width="10.44140625" style="2" customWidth="1"/>
    <col min="7" max="8" width="9.109375" style="2" customWidth="1"/>
    <col min="9" max="9" width="7.77734375" style="2" customWidth="1"/>
    <col min="10" max="10" width="9.109375" style="2" customWidth="1"/>
    <col min="11" max="11" width="9.33203125" style="2" customWidth="1"/>
    <col min="12" max="12" width="9.109375" style="2" customWidth="1"/>
    <col min="13" max="13" width="0.77734375" style="2" customWidth="1"/>
    <col min="14" max="15" width="9.109375" style="2" customWidth="1"/>
    <col min="16" max="16" width="7.88671875" style="2" bestFit="1" customWidth="1"/>
    <col min="17" max="17" width="7.21875" style="2" customWidth="1"/>
    <col min="18" max="20" width="8.21875" style="2" customWidth="1"/>
    <col min="21" max="22" width="9.109375" style="2" customWidth="1"/>
    <col min="23" max="23" width="9.21875" style="2" customWidth="1"/>
    <col min="24" max="24" width="3" style="2" customWidth="1"/>
    <col min="25" max="16384" width="9" style="2"/>
  </cols>
  <sheetData>
    <row r="2" spans="2:23" ht="18" customHeight="1">
      <c r="G2" s="545" t="s">
        <v>858</v>
      </c>
      <c r="H2" s="482"/>
      <c r="I2" s="482"/>
      <c r="J2" s="482"/>
      <c r="K2" s="482"/>
      <c r="L2" s="482"/>
      <c r="M2" s="538"/>
      <c r="N2" s="2" t="s">
        <v>30</v>
      </c>
    </row>
    <row r="3" spans="2:23" ht="18" customHeight="1" thickBot="1">
      <c r="U3" s="414" t="s">
        <v>912</v>
      </c>
      <c r="V3" s="414"/>
      <c r="W3" s="414"/>
    </row>
    <row r="4" spans="2:23" ht="15" customHeight="1">
      <c r="B4" s="549" t="s">
        <v>527</v>
      </c>
      <c r="C4" s="549"/>
      <c r="D4" s="549"/>
      <c r="E4" s="549"/>
      <c r="F4" s="409" t="s">
        <v>188</v>
      </c>
      <c r="G4" s="446" t="s">
        <v>528</v>
      </c>
      <c r="H4" s="546"/>
      <c r="I4" s="546"/>
      <c r="J4" s="546"/>
      <c r="K4" s="547"/>
      <c r="L4" s="174"/>
      <c r="M4" s="293"/>
      <c r="N4" s="543" t="s">
        <v>529</v>
      </c>
      <c r="O4" s="543"/>
      <c r="P4" s="543"/>
      <c r="Q4" s="543"/>
      <c r="R4" s="543"/>
      <c r="S4" s="543"/>
      <c r="T4" s="543"/>
      <c r="U4" s="543"/>
      <c r="V4" s="543"/>
      <c r="W4" s="543"/>
    </row>
    <row r="5" spans="2:23" ht="15" customHeight="1">
      <c r="B5" s="439"/>
      <c r="C5" s="439"/>
      <c r="D5" s="439"/>
      <c r="E5" s="439"/>
      <c r="F5" s="410"/>
      <c r="G5" s="410" t="s">
        <v>188</v>
      </c>
      <c r="H5" s="256"/>
      <c r="I5" s="256"/>
      <c r="J5" s="256"/>
      <c r="K5" s="175"/>
      <c r="L5" s="410" t="s">
        <v>188</v>
      </c>
      <c r="M5" s="176"/>
      <c r="N5" s="544" t="s">
        <v>530</v>
      </c>
      <c r="O5" s="544"/>
      <c r="P5" s="544"/>
      <c r="Q5" s="544"/>
      <c r="R5" s="544"/>
      <c r="S5" s="544"/>
      <c r="T5" s="544"/>
      <c r="U5" s="544"/>
      <c r="V5" s="544"/>
      <c r="W5" s="544"/>
    </row>
    <row r="6" spans="2:23" ht="15" customHeight="1">
      <c r="B6" s="439" t="s">
        <v>531</v>
      </c>
      <c r="C6" s="439"/>
      <c r="D6" s="439"/>
      <c r="E6" s="439"/>
      <c r="F6" s="410"/>
      <c r="G6" s="410"/>
      <c r="H6" s="256" t="s">
        <v>532</v>
      </c>
      <c r="I6" s="256" t="s">
        <v>533</v>
      </c>
      <c r="J6" s="256" t="s">
        <v>532</v>
      </c>
      <c r="K6" s="177" t="s">
        <v>534</v>
      </c>
      <c r="L6" s="410"/>
      <c r="M6" s="108"/>
      <c r="N6" s="259" t="s">
        <v>535</v>
      </c>
      <c r="O6" s="270"/>
      <c r="P6" s="278" t="s">
        <v>535</v>
      </c>
      <c r="Q6" s="260"/>
      <c r="R6" s="278" t="s">
        <v>535</v>
      </c>
      <c r="S6" s="278" t="s">
        <v>535</v>
      </c>
      <c r="T6" s="278" t="s">
        <v>536</v>
      </c>
      <c r="U6" s="278" t="s">
        <v>537</v>
      </c>
      <c r="V6" s="278" t="s">
        <v>351</v>
      </c>
      <c r="W6" s="474" t="s">
        <v>507</v>
      </c>
    </row>
    <row r="7" spans="2:23" ht="15" customHeight="1">
      <c r="B7" s="439"/>
      <c r="C7" s="439"/>
      <c r="D7" s="439"/>
      <c r="E7" s="439"/>
      <c r="F7" s="410"/>
      <c r="G7" s="410"/>
      <c r="H7" s="256"/>
      <c r="I7" s="256"/>
      <c r="J7" s="256" t="s">
        <v>533</v>
      </c>
      <c r="K7" s="177" t="s">
        <v>538</v>
      </c>
      <c r="L7" s="410"/>
      <c r="M7" s="108"/>
      <c r="N7" s="259"/>
      <c r="O7" s="178" t="s">
        <v>539</v>
      </c>
      <c r="P7" s="256" t="s">
        <v>540</v>
      </c>
      <c r="Q7" s="179" t="s">
        <v>541</v>
      </c>
      <c r="R7" s="256" t="s">
        <v>540</v>
      </c>
      <c r="S7" s="256" t="s">
        <v>349</v>
      </c>
      <c r="T7" s="256"/>
      <c r="U7" s="256" t="s">
        <v>350</v>
      </c>
      <c r="V7" s="256"/>
      <c r="W7" s="410"/>
    </row>
    <row r="8" spans="2:23" ht="15" customHeight="1">
      <c r="B8" s="439" t="s">
        <v>542</v>
      </c>
      <c r="C8" s="439"/>
      <c r="D8" s="439"/>
      <c r="E8" s="439"/>
      <c r="F8" s="410"/>
      <c r="G8" s="410"/>
      <c r="H8" s="256" t="s">
        <v>543</v>
      </c>
      <c r="I8" s="256" t="s">
        <v>543</v>
      </c>
      <c r="J8" s="256" t="s">
        <v>544</v>
      </c>
      <c r="K8" s="177" t="s">
        <v>545</v>
      </c>
      <c r="L8" s="410"/>
      <c r="M8" s="108"/>
      <c r="N8" s="259" t="s">
        <v>546</v>
      </c>
      <c r="O8" s="256"/>
      <c r="P8" s="256" t="s">
        <v>546</v>
      </c>
      <c r="Q8" s="256" t="s">
        <v>535</v>
      </c>
      <c r="R8" s="256" t="s">
        <v>349</v>
      </c>
      <c r="S8" s="256" t="s">
        <v>546</v>
      </c>
      <c r="T8" s="256" t="s">
        <v>547</v>
      </c>
      <c r="U8" s="256" t="s">
        <v>548</v>
      </c>
      <c r="V8" s="256" t="s">
        <v>547</v>
      </c>
      <c r="W8" s="410"/>
    </row>
    <row r="9" spans="2:23" ht="15" customHeight="1">
      <c r="B9" s="550"/>
      <c r="C9" s="550"/>
      <c r="D9" s="550"/>
      <c r="E9" s="550"/>
      <c r="F9" s="411"/>
      <c r="G9" s="411"/>
      <c r="H9" s="257"/>
      <c r="I9" s="257"/>
      <c r="J9" s="257"/>
      <c r="K9" s="130"/>
      <c r="L9" s="411"/>
      <c r="M9" s="130"/>
      <c r="N9" s="260"/>
      <c r="O9" s="257" t="s">
        <v>366</v>
      </c>
      <c r="P9" s="257"/>
      <c r="Q9" s="257" t="s">
        <v>549</v>
      </c>
      <c r="R9" s="257" t="s">
        <v>550</v>
      </c>
      <c r="S9" s="257"/>
      <c r="T9" s="257"/>
      <c r="U9" s="257"/>
      <c r="V9" s="257"/>
      <c r="W9" s="411"/>
    </row>
    <row r="10" spans="2:23" ht="15" customHeight="1">
      <c r="B10" s="1" t="s">
        <v>504</v>
      </c>
      <c r="C10" s="1"/>
      <c r="D10" s="1"/>
      <c r="E10" s="1"/>
      <c r="F10" s="32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15" customHeight="1">
      <c r="B11" s="1"/>
      <c r="C11" s="1" t="s">
        <v>551</v>
      </c>
      <c r="D11" s="1"/>
      <c r="E11" s="1"/>
      <c r="F11" s="56">
        <f>SUM(F13:F17)</f>
        <v>47891</v>
      </c>
      <c r="G11" s="162">
        <f>SUM(G13:G17)</f>
        <v>16720</v>
      </c>
      <c r="H11" s="162">
        <f t="shared" ref="H11:W11" si="0">SUM(H13:H17)</f>
        <v>12790</v>
      </c>
      <c r="I11" s="162">
        <f t="shared" si="0"/>
        <v>41</v>
      </c>
      <c r="J11" s="162">
        <f t="shared" si="0"/>
        <v>3889</v>
      </c>
      <c r="K11" s="162">
        <f t="shared" si="0"/>
        <v>1674</v>
      </c>
      <c r="L11" s="162">
        <f>SUM(L13:L17)</f>
        <v>31171</v>
      </c>
      <c r="M11" s="162"/>
      <c r="N11" s="162">
        <f t="shared" si="0"/>
        <v>15961</v>
      </c>
      <c r="O11" s="162">
        <f>SUM(O13:O17)</f>
        <v>9811</v>
      </c>
      <c r="P11" s="162">
        <f t="shared" si="0"/>
        <v>82</v>
      </c>
      <c r="Q11" s="162">
        <f>SUM(Q13:Q17)</f>
        <v>60</v>
      </c>
      <c r="R11" s="162">
        <f t="shared" si="0"/>
        <v>71</v>
      </c>
      <c r="S11" s="162">
        <f t="shared" si="0"/>
        <v>1291</v>
      </c>
      <c r="T11" s="162">
        <f t="shared" si="0"/>
        <v>1959</v>
      </c>
      <c r="U11" s="162">
        <f t="shared" si="0"/>
        <v>1421</v>
      </c>
      <c r="V11" s="162">
        <f t="shared" si="0"/>
        <v>3809</v>
      </c>
      <c r="W11" s="162">
        <f t="shared" si="0"/>
        <v>6577</v>
      </c>
    </row>
    <row r="12" spans="2:23" ht="6.9" customHeight="1">
      <c r="B12" s="1"/>
      <c r="C12" s="1"/>
      <c r="D12" s="1"/>
      <c r="E12" s="1"/>
      <c r="F12" s="56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</row>
    <row r="13" spans="2:23" ht="15" customHeight="1">
      <c r="B13" s="548" t="s">
        <v>227</v>
      </c>
      <c r="C13" s="548"/>
      <c r="D13" s="300">
        <v>0</v>
      </c>
      <c r="E13" s="1" t="s">
        <v>552</v>
      </c>
      <c r="F13" s="56">
        <v>16446</v>
      </c>
      <c r="G13" s="162">
        <f>SUM(H13:J13)</f>
        <v>0</v>
      </c>
      <c r="H13" s="252">
        <v>0</v>
      </c>
      <c r="I13" s="252">
        <v>0</v>
      </c>
      <c r="J13" s="252">
        <v>0</v>
      </c>
      <c r="K13" s="252">
        <v>0</v>
      </c>
      <c r="L13" s="162">
        <f>N13+P13+SUM(R13:W13)</f>
        <v>16446</v>
      </c>
      <c r="M13" s="162"/>
      <c r="N13" s="162">
        <v>10448</v>
      </c>
      <c r="O13" s="162">
        <v>5666</v>
      </c>
      <c r="P13" s="162">
        <v>0</v>
      </c>
      <c r="Q13" s="162">
        <v>0</v>
      </c>
      <c r="R13" s="162">
        <v>11</v>
      </c>
      <c r="S13" s="162">
        <v>714</v>
      </c>
      <c r="T13" s="252">
        <v>0</v>
      </c>
      <c r="U13" s="162">
        <v>39</v>
      </c>
      <c r="V13" s="162">
        <v>785</v>
      </c>
      <c r="W13" s="162">
        <v>4449</v>
      </c>
    </row>
    <row r="14" spans="2:23" ht="15" customHeight="1">
      <c r="B14" s="548"/>
      <c r="C14" s="548"/>
      <c r="D14" s="300">
        <v>1</v>
      </c>
      <c r="E14" s="1" t="s">
        <v>552</v>
      </c>
      <c r="F14" s="56">
        <v>14677</v>
      </c>
      <c r="G14" s="162">
        <f>SUM(H14:J14)</f>
        <v>7078</v>
      </c>
      <c r="H14" s="162">
        <v>7046</v>
      </c>
      <c r="I14" s="162">
        <v>32</v>
      </c>
      <c r="J14" s="252">
        <v>0</v>
      </c>
      <c r="K14" s="252">
        <v>0</v>
      </c>
      <c r="L14" s="162">
        <f>N14+P14+SUM(R14:W14)</f>
        <v>7599</v>
      </c>
      <c r="M14" s="162"/>
      <c r="N14" s="162">
        <v>3701</v>
      </c>
      <c r="O14" s="162">
        <v>2711</v>
      </c>
      <c r="P14" s="162">
        <v>13</v>
      </c>
      <c r="Q14" s="162">
        <v>8</v>
      </c>
      <c r="R14" s="162">
        <v>24</v>
      </c>
      <c r="S14" s="162">
        <v>341</v>
      </c>
      <c r="T14" s="162">
        <v>85</v>
      </c>
      <c r="U14" s="162">
        <v>883</v>
      </c>
      <c r="V14" s="162">
        <v>1528</v>
      </c>
      <c r="W14" s="162">
        <v>1024</v>
      </c>
    </row>
    <row r="15" spans="2:23" ht="15" customHeight="1">
      <c r="B15" s="1"/>
      <c r="C15" s="1"/>
      <c r="D15" s="300">
        <v>2</v>
      </c>
      <c r="E15" s="1" t="s">
        <v>552</v>
      </c>
      <c r="F15" s="56">
        <v>8776</v>
      </c>
      <c r="G15" s="162">
        <f>SUM(H15:J15)</f>
        <v>4493</v>
      </c>
      <c r="H15" s="162">
        <v>4161</v>
      </c>
      <c r="I15" s="162">
        <v>7</v>
      </c>
      <c r="J15" s="162">
        <v>325</v>
      </c>
      <c r="K15" s="162">
        <v>81</v>
      </c>
      <c r="L15" s="162">
        <f>N15+P15+SUM(R15:W15)</f>
        <v>4283</v>
      </c>
      <c r="M15" s="162"/>
      <c r="N15" s="162">
        <v>1150</v>
      </c>
      <c r="O15" s="162">
        <v>922</v>
      </c>
      <c r="P15" s="162">
        <v>25</v>
      </c>
      <c r="Q15" s="162">
        <v>17</v>
      </c>
      <c r="R15" s="162">
        <v>18</v>
      </c>
      <c r="S15" s="162">
        <v>152</v>
      </c>
      <c r="T15" s="162">
        <v>1057</v>
      </c>
      <c r="U15" s="162">
        <v>343</v>
      </c>
      <c r="V15" s="162">
        <v>817</v>
      </c>
      <c r="W15" s="162">
        <v>721</v>
      </c>
    </row>
    <row r="16" spans="2:23" ht="15" customHeight="1">
      <c r="B16" s="1"/>
      <c r="C16" s="1"/>
      <c r="D16" s="300">
        <v>3</v>
      </c>
      <c r="E16" s="1" t="s">
        <v>552</v>
      </c>
      <c r="F16" s="56">
        <v>4392</v>
      </c>
      <c r="G16" s="162">
        <f>SUM(H16:J16)</f>
        <v>2443</v>
      </c>
      <c r="H16" s="162">
        <v>1213</v>
      </c>
      <c r="I16" s="162">
        <v>2</v>
      </c>
      <c r="J16" s="162">
        <v>1228</v>
      </c>
      <c r="K16" s="162">
        <v>399</v>
      </c>
      <c r="L16" s="162">
        <f>N16+P16+SUM(R16:W16)</f>
        <v>1949</v>
      </c>
      <c r="M16" s="162"/>
      <c r="N16" s="162">
        <v>412</v>
      </c>
      <c r="O16" s="162">
        <v>337</v>
      </c>
      <c r="P16" s="162">
        <v>22</v>
      </c>
      <c r="Q16" s="162">
        <v>17</v>
      </c>
      <c r="R16" s="162">
        <v>10</v>
      </c>
      <c r="S16" s="162">
        <v>50</v>
      </c>
      <c r="T16" s="162">
        <v>532</v>
      </c>
      <c r="U16" s="162">
        <v>115</v>
      </c>
      <c r="V16" s="162">
        <v>514</v>
      </c>
      <c r="W16" s="162">
        <v>294</v>
      </c>
    </row>
    <row r="17" spans="2:23" ht="15" customHeight="1">
      <c r="B17" s="1"/>
      <c r="C17" s="1"/>
      <c r="D17" s="300">
        <v>4</v>
      </c>
      <c r="E17" s="1" t="s">
        <v>553</v>
      </c>
      <c r="F17" s="56">
        <v>3600</v>
      </c>
      <c r="G17" s="162">
        <f>SUM(H17:J17)</f>
        <v>2706</v>
      </c>
      <c r="H17" s="162">
        <v>370</v>
      </c>
      <c r="I17" s="252">
        <v>0</v>
      </c>
      <c r="J17" s="162">
        <v>2336</v>
      </c>
      <c r="K17" s="162">
        <v>1194</v>
      </c>
      <c r="L17" s="162">
        <f>N17+P17+SUM(R17:W17)</f>
        <v>894</v>
      </c>
      <c r="M17" s="162"/>
      <c r="N17" s="162">
        <v>250</v>
      </c>
      <c r="O17" s="162">
        <v>175</v>
      </c>
      <c r="P17" s="162">
        <v>22</v>
      </c>
      <c r="Q17" s="162">
        <v>18</v>
      </c>
      <c r="R17" s="162">
        <v>8</v>
      </c>
      <c r="S17" s="162">
        <v>34</v>
      </c>
      <c r="T17" s="162">
        <v>285</v>
      </c>
      <c r="U17" s="162">
        <v>41</v>
      </c>
      <c r="V17" s="162">
        <v>165</v>
      </c>
      <c r="W17" s="162">
        <v>89</v>
      </c>
    </row>
    <row r="18" spans="2:23" ht="6.9" customHeight="1">
      <c r="B18" s="1"/>
      <c r="C18" s="1"/>
      <c r="D18" s="1"/>
      <c r="E18" s="1"/>
      <c r="F18" s="56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</row>
    <row r="19" spans="2:23" ht="15" customHeight="1">
      <c r="B19" s="1" t="s">
        <v>504</v>
      </c>
      <c r="C19" s="1"/>
      <c r="D19" s="1"/>
      <c r="E19" s="1"/>
      <c r="F19" s="56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</row>
    <row r="20" spans="2:23" ht="15" customHeight="1">
      <c r="B20" s="1"/>
      <c r="C20" s="1" t="s">
        <v>554</v>
      </c>
      <c r="D20" s="1"/>
      <c r="E20" s="1"/>
      <c r="F20" s="56">
        <f>SUM(F22:F25)</f>
        <v>108723</v>
      </c>
      <c r="G20" s="162">
        <f t="shared" ref="G20:W20" si="1">SUM(G22:G25)</f>
        <v>34941</v>
      </c>
      <c r="H20" s="162">
        <f t="shared" si="1"/>
        <v>20512</v>
      </c>
      <c r="I20" s="162">
        <f t="shared" si="1"/>
        <v>52</v>
      </c>
      <c r="J20" s="162">
        <f t="shared" si="1"/>
        <v>14377</v>
      </c>
      <c r="K20" s="162">
        <f t="shared" si="1"/>
        <v>6585</v>
      </c>
      <c r="L20" s="162">
        <f t="shared" si="1"/>
        <v>73782</v>
      </c>
      <c r="M20" s="162"/>
      <c r="N20" s="162">
        <f t="shared" si="1"/>
        <v>30622</v>
      </c>
      <c r="O20" s="162">
        <f t="shared" si="1"/>
        <v>16136</v>
      </c>
      <c r="P20" s="162">
        <f t="shared" si="1"/>
        <v>423</v>
      </c>
      <c r="Q20" s="162">
        <f t="shared" si="1"/>
        <v>299</v>
      </c>
      <c r="R20" s="162">
        <f t="shared" si="1"/>
        <v>384</v>
      </c>
      <c r="S20" s="162">
        <f t="shared" si="1"/>
        <v>3911</v>
      </c>
      <c r="T20" s="162">
        <f t="shared" si="1"/>
        <v>7601</v>
      </c>
      <c r="U20" s="162">
        <f t="shared" si="1"/>
        <v>5507</v>
      </c>
      <c r="V20" s="162">
        <f t="shared" si="1"/>
        <v>9387</v>
      </c>
      <c r="W20" s="162">
        <f t="shared" si="1"/>
        <v>15947</v>
      </c>
    </row>
    <row r="21" spans="2:23" ht="6.9" customHeight="1">
      <c r="B21" s="1"/>
      <c r="C21" s="1"/>
      <c r="D21" s="1"/>
      <c r="E21" s="1"/>
      <c r="F21" s="56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</row>
    <row r="22" spans="2:23" ht="15" customHeight="1">
      <c r="B22" s="1" t="s">
        <v>233</v>
      </c>
      <c r="C22" s="1"/>
      <c r="D22" s="1"/>
      <c r="E22" s="1"/>
      <c r="F22" s="56">
        <f>G22+L22</f>
        <v>3857</v>
      </c>
      <c r="G22" s="162">
        <f>SUM(H22:J22)</f>
        <v>0</v>
      </c>
      <c r="H22" s="252">
        <v>0</v>
      </c>
      <c r="I22" s="252">
        <v>0</v>
      </c>
      <c r="J22" s="252">
        <v>0</v>
      </c>
      <c r="K22" s="252">
        <v>0</v>
      </c>
      <c r="L22" s="162">
        <f>N22+P22+SUM(R22:W22)</f>
        <v>3857</v>
      </c>
      <c r="M22" s="162"/>
      <c r="N22" s="162">
        <v>1390</v>
      </c>
      <c r="O22" s="162">
        <v>397</v>
      </c>
      <c r="P22" s="162">
        <v>7</v>
      </c>
      <c r="Q22" s="162">
        <v>2</v>
      </c>
      <c r="R22" s="162">
        <v>16</v>
      </c>
      <c r="S22" s="162">
        <v>278</v>
      </c>
      <c r="T22" s="252">
        <v>0</v>
      </c>
      <c r="U22" s="162">
        <v>61</v>
      </c>
      <c r="V22" s="162">
        <v>312</v>
      </c>
      <c r="W22" s="162">
        <v>1793</v>
      </c>
    </row>
    <row r="23" spans="2:23" ht="15" customHeight="1">
      <c r="B23" s="1" t="s">
        <v>234</v>
      </c>
      <c r="C23" s="1"/>
      <c r="D23" s="1"/>
      <c r="E23" s="1"/>
      <c r="F23" s="56">
        <f>G23+L23</f>
        <v>48583</v>
      </c>
      <c r="G23" s="162">
        <f>SUM(H23:J23)</f>
        <v>28328</v>
      </c>
      <c r="H23" s="162">
        <v>20512</v>
      </c>
      <c r="I23" s="252">
        <v>0</v>
      </c>
      <c r="J23" s="162">
        <v>7816</v>
      </c>
      <c r="K23" s="162">
        <v>3260</v>
      </c>
      <c r="L23" s="162">
        <f>N23+P23+SUM(R23:W23)</f>
        <v>20255</v>
      </c>
      <c r="M23" s="162"/>
      <c r="N23" s="162">
        <v>7705</v>
      </c>
      <c r="O23" s="162">
        <v>5901</v>
      </c>
      <c r="P23" s="162">
        <v>188</v>
      </c>
      <c r="Q23" s="162">
        <v>144</v>
      </c>
      <c r="R23" s="162">
        <v>88</v>
      </c>
      <c r="S23" s="162">
        <v>782</v>
      </c>
      <c r="T23" s="162">
        <v>3872</v>
      </c>
      <c r="U23" s="162">
        <v>1521</v>
      </c>
      <c r="V23" s="162">
        <v>3785</v>
      </c>
      <c r="W23" s="162">
        <v>2314</v>
      </c>
    </row>
    <row r="24" spans="2:23" ht="15" customHeight="1">
      <c r="B24" s="1" t="s">
        <v>235</v>
      </c>
      <c r="C24" s="1"/>
      <c r="D24" s="1"/>
      <c r="E24" s="1"/>
      <c r="F24" s="56">
        <f>G24+L24</f>
        <v>12201</v>
      </c>
      <c r="G24" s="162">
        <f>SUM(H24:J24)</f>
        <v>6613</v>
      </c>
      <c r="H24" s="252">
        <v>0</v>
      </c>
      <c r="I24" s="162">
        <v>52</v>
      </c>
      <c r="J24" s="162">
        <v>6561</v>
      </c>
      <c r="K24" s="162">
        <v>3325</v>
      </c>
      <c r="L24" s="162">
        <f>N24+P24+SUM(R24:W24)</f>
        <v>5588</v>
      </c>
      <c r="M24" s="162"/>
      <c r="N24" s="162">
        <v>606</v>
      </c>
      <c r="O24" s="162">
        <v>424</v>
      </c>
      <c r="P24" s="162">
        <v>36</v>
      </c>
      <c r="Q24" s="162">
        <v>26</v>
      </c>
      <c r="R24" s="162">
        <v>39</v>
      </c>
      <c r="S24" s="162">
        <v>166</v>
      </c>
      <c r="T24" s="162">
        <v>1150</v>
      </c>
      <c r="U24" s="162">
        <v>569</v>
      </c>
      <c r="V24" s="162">
        <v>1599</v>
      </c>
      <c r="W24" s="162">
        <v>1423</v>
      </c>
    </row>
    <row r="25" spans="2:23" ht="15" customHeight="1" thickBot="1">
      <c r="B25" s="3" t="s">
        <v>236</v>
      </c>
      <c r="C25" s="3"/>
      <c r="D25" s="3"/>
      <c r="E25" s="3"/>
      <c r="F25" s="57">
        <f>G25+L25</f>
        <v>44082</v>
      </c>
      <c r="G25" s="163">
        <f>SUM(H25:J25)</f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f>N25+P25+SUM(R25:W25)</f>
        <v>44082</v>
      </c>
      <c r="M25" s="163"/>
      <c r="N25" s="163">
        <v>20921</v>
      </c>
      <c r="O25" s="163">
        <v>9414</v>
      </c>
      <c r="P25" s="163">
        <v>192</v>
      </c>
      <c r="Q25" s="163">
        <v>127</v>
      </c>
      <c r="R25" s="163">
        <v>241</v>
      </c>
      <c r="S25" s="163">
        <v>2685</v>
      </c>
      <c r="T25" s="163">
        <v>2579</v>
      </c>
      <c r="U25" s="163">
        <v>3356</v>
      </c>
      <c r="V25" s="163">
        <v>3691</v>
      </c>
      <c r="W25" s="163">
        <v>10417</v>
      </c>
    </row>
    <row r="26" spans="2:23" ht="18" customHeight="1">
      <c r="B26" s="2" t="s">
        <v>378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</sheetData>
  <mergeCells count="13">
    <mergeCell ref="B13:C14"/>
    <mergeCell ref="B4:E5"/>
    <mergeCell ref="B6:E7"/>
    <mergeCell ref="B8:E9"/>
    <mergeCell ref="F4:F9"/>
    <mergeCell ref="U3:W3"/>
    <mergeCell ref="N4:W4"/>
    <mergeCell ref="N5:W5"/>
    <mergeCell ref="W6:W9"/>
    <mergeCell ref="G2:M2"/>
    <mergeCell ref="G5:G9"/>
    <mergeCell ref="L5:L9"/>
    <mergeCell ref="G4:K4"/>
  </mergeCells>
  <phoneticPr fontId="2"/>
  <pageMargins left="1.1417322834645669" right="0.74803149606299213" top="1.3779527559055118" bottom="0.98425196850393704" header="0.51181102362204722" footer="0.51181102362204722"/>
  <pageSetup paperSize="8" scale="10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12"/>
  <sheetViews>
    <sheetView showGridLines="0" workbookViewId="0">
      <selection activeCell="H10" sqref="H10"/>
    </sheetView>
  </sheetViews>
  <sheetFormatPr defaultColWidth="9" defaultRowHeight="13.2"/>
  <cols>
    <col min="1" max="1" width="5" style="58" customWidth="1"/>
    <col min="2" max="2" width="9.21875" style="58" customWidth="1"/>
    <col min="3" max="3" width="10.109375" style="58" customWidth="1"/>
    <col min="4" max="4" width="9.21875" style="58" customWidth="1"/>
    <col min="5" max="5" width="10.109375" style="58" customWidth="1"/>
    <col min="6" max="6" width="9.21875" style="58" customWidth="1"/>
    <col min="7" max="7" width="10.109375" style="58" customWidth="1"/>
    <col min="8" max="8" width="9.21875" style="58" customWidth="1"/>
    <col min="9" max="9" width="11.6640625" style="58" customWidth="1"/>
    <col min="10" max="11" width="9.21875" style="58" customWidth="1"/>
    <col min="12" max="16384" width="9" style="58"/>
  </cols>
  <sheetData>
    <row r="1" spans="2:9" ht="13.5" customHeight="1"/>
    <row r="2" spans="2:9" ht="18" customHeight="1">
      <c r="D2" s="423" t="s">
        <v>841</v>
      </c>
      <c r="E2" s="424"/>
      <c r="F2" s="424"/>
      <c r="G2" s="424"/>
    </row>
    <row r="3" spans="2:9" ht="13.8" thickBot="1">
      <c r="H3" s="425" t="s">
        <v>52</v>
      </c>
      <c r="I3" s="425"/>
    </row>
    <row r="4" spans="2:9" ht="20.100000000000001" customHeight="1">
      <c r="B4" s="315" t="s">
        <v>379</v>
      </c>
      <c r="C4" s="87" t="s">
        <v>188</v>
      </c>
      <c r="D4" s="87" t="s">
        <v>379</v>
      </c>
      <c r="E4" s="87" t="s">
        <v>188</v>
      </c>
      <c r="F4" s="87" t="s">
        <v>379</v>
      </c>
      <c r="G4" s="87" t="s">
        <v>188</v>
      </c>
      <c r="H4" s="87" t="s">
        <v>379</v>
      </c>
      <c r="I4" s="314" t="s">
        <v>188</v>
      </c>
    </row>
    <row r="5" spans="2:9" ht="6.9" customHeight="1">
      <c r="B5" s="88"/>
      <c r="C5" s="89"/>
      <c r="D5" s="89"/>
      <c r="E5" s="89"/>
      <c r="F5" s="89"/>
      <c r="G5" s="89"/>
      <c r="H5" s="89"/>
      <c r="I5" s="312"/>
    </row>
    <row r="6" spans="2:9" ht="18" customHeight="1">
      <c r="B6" s="90" t="s">
        <v>53</v>
      </c>
      <c r="C6" s="91">
        <v>64395</v>
      </c>
      <c r="D6" s="92" t="s">
        <v>58</v>
      </c>
      <c r="E6" s="91">
        <v>93939</v>
      </c>
      <c r="F6" s="92" t="s">
        <v>63</v>
      </c>
      <c r="G6" s="91">
        <v>105540</v>
      </c>
      <c r="H6" s="92" t="s">
        <v>169</v>
      </c>
      <c r="I6" s="93">
        <v>117724</v>
      </c>
    </row>
    <row r="7" spans="2:9" ht="18" customHeight="1">
      <c r="B7" s="90" t="s">
        <v>54</v>
      </c>
      <c r="C7" s="91">
        <v>65721</v>
      </c>
      <c r="D7" s="92" t="s">
        <v>59</v>
      </c>
      <c r="E7" s="91">
        <v>96821</v>
      </c>
      <c r="F7" s="92" t="s">
        <v>64</v>
      </c>
      <c r="G7" s="91">
        <v>111468</v>
      </c>
      <c r="H7" s="92" t="s">
        <v>37</v>
      </c>
      <c r="I7" s="93">
        <v>116818</v>
      </c>
    </row>
    <row r="8" spans="2:9" ht="18" customHeight="1">
      <c r="B8" s="90" t="s">
        <v>55</v>
      </c>
      <c r="C8" s="91">
        <v>72616</v>
      </c>
      <c r="D8" s="92" t="s">
        <v>60</v>
      </c>
      <c r="E8" s="91">
        <v>94513</v>
      </c>
      <c r="F8" s="92" t="s">
        <v>65</v>
      </c>
      <c r="G8" s="91">
        <v>118067</v>
      </c>
      <c r="H8" s="92" t="s">
        <v>170</v>
      </c>
      <c r="I8" s="93">
        <v>116611</v>
      </c>
    </row>
    <row r="9" spans="2:9" ht="18" customHeight="1">
      <c r="B9" s="90" t="s">
        <v>56</v>
      </c>
      <c r="C9" s="91">
        <v>76389</v>
      </c>
      <c r="D9" s="92" t="s">
        <v>61</v>
      </c>
      <c r="E9" s="91">
        <v>94342</v>
      </c>
      <c r="F9" s="92" t="s">
        <v>66</v>
      </c>
      <c r="G9" s="91">
        <v>117634</v>
      </c>
      <c r="H9" s="92" t="s">
        <v>833</v>
      </c>
      <c r="I9" s="93">
        <v>115942</v>
      </c>
    </row>
    <row r="10" spans="2:9" ht="18" customHeight="1">
      <c r="B10" s="90" t="s">
        <v>57</v>
      </c>
      <c r="C10" s="91">
        <v>89843</v>
      </c>
      <c r="D10" s="92" t="s">
        <v>62</v>
      </c>
      <c r="E10" s="91">
        <v>97009</v>
      </c>
      <c r="F10" s="92" t="s">
        <v>182</v>
      </c>
      <c r="G10" s="91">
        <v>118803</v>
      </c>
      <c r="H10" s="94" t="s">
        <v>871</v>
      </c>
      <c r="I10" s="95">
        <v>113979</v>
      </c>
    </row>
    <row r="11" spans="2:9" ht="6.9" customHeight="1" thickBot="1">
      <c r="B11" s="96"/>
      <c r="C11" s="97"/>
      <c r="D11" s="98"/>
      <c r="E11" s="97"/>
      <c r="F11" s="98"/>
      <c r="G11" s="97"/>
      <c r="H11" s="99"/>
      <c r="I11" s="100"/>
    </row>
    <row r="12" spans="2:9" s="101" customFormat="1" ht="15" customHeight="1">
      <c r="B12" s="101" t="s">
        <v>243</v>
      </c>
    </row>
  </sheetData>
  <mergeCells count="2">
    <mergeCell ref="D2:G2"/>
    <mergeCell ref="H3:I3"/>
  </mergeCells>
  <phoneticPr fontId="2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2:J10"/>
  <sheetViews>
    <sheetView showGridLines="0" view="pageBreakPreview" zoomScaleNormal="100" workbookViewId="0">
      <selection activeCell="H43" sqref="H43"/>
    </sheetView>
  </sheetViews>
  <sheetFormatPr defaultColWidth="9" defaultRowHeight="13.5" customHeight="1"/>
  <cols>
    <col min="1" max="1" width="5" style="2" customWidth="1"/>
    <col min="2" max="2" width="15.44140625" style="2" customWidth="1"/>
    <col min="3" max="3" width="7.77734375" style="2" customWidth="1"/>
    <col min="4" max="4" width="8.21875" style="2" customWidth="1"/>
    <col min="5" max="5" width="9.109375" style="2" customWidth="1"/>
    <col min="6" max="10" width="8.21875" style="2" customWidth="1"/>
    <col min="11" max="11" width="2.21875" style="2" customWidth="1"/>
    <col min="12" max="16384" width="9" style="2"/>
  </cols>
  <sheetData>
    <row r="2" spans="2:10" ht="13.5" customHeight="1">
      <c r="C2" s="365" t="s">
        <v>859</v>
      </c>
      <c r="D2" s="413" t="s">
        <v>667</v>
      </c>
      <c r="E2" s="413"/>
      <c r="F2" s="413"/>
      <c r="G2" s="413"/>
      <c r="H2" s="413"/>
    </row>
    <row r="3" spans="2:10" ht="13.2">
      <c r="D3" s="413" t="s">
        <v>657</v>
      </c>
      <c r="E3" s="413"/>
      <c r="F3" s="413"/>
      <c r="G3" s="413"/>
      <c r="H3" s="413"/>
    </row>
    <row r="4" spans="2:10" ht="13.8" thickBot="1">
      <c r="H4" s="551" t="s">
        <v>879</v>
      </c>
      <c r="I4" s="551"/>
      <c r="J4" s="551"/>
    </row>
    <row r="5" spans="2:10" ht="14.1" customHeight="1">
      <c r="B5" s="415" t="s">
        <v>509</v>
      </c>
      <c r="C5" s="409" t="s">
        <v>188</v>
      </c>
      <c r="D5" s="418" t="s">
        <v>190</v>
      </c>
      <c r="E5" s="419"/>
      <c r="F5" s="419"/>
      <c r="G5" s="419"/>
      <c r="H5" s="419"/>
      <c r="I5" s="419"/>
      <c r="J5" s="419"/>
    </row>
    <row r="6" spans="2:10" ht="15" customHeight="1">
      <c r="B6" s="417"/>
      <c r="C6" s="411"/>
      <c r="D6" s="257" t="s">
        <v>366</v>
      </c>
      <c r="E6" s="257" t="s">
        <v>156</v>
      </c>
      <c r="F6" s="257" t="s">
        <v>517</v>
      </c>
      <c r="G6" s="257" t="s">
        <v>224</v>
      </c>
      <c r="H6" s="257" t="s">
        <v>225</v>
      </c>
      <c r="I6" s="257" t="s">
        <v>226</v>
      </c>
      <c r="J6" s="130" t="s">
        <v>31</v>
      </c>
    </row>
    <row r="7" spans="2:10" ht="15" customHeight="1">
      <c r="B7" s="276" t="s">
        <v>189</v>
      </c>
      <c r="C7" s="198">
        <f>SUM(D7:J7)</f>
        <v>22082</v>
      </c>
      <c r="D7" s="162">
        <v>6832</v>
      </c>
      <c r="E7" s="162">
        <v>9641</v>
      </c>
      <c r="F7" s="162">
        <v>3523</v>
      </c>
      <c r="G7" s="162">
        <v>1261</v>
      </c>
      <c r="H7" s="162">
        <v>468</v>
      </c>
      <c r="I7" s="162">
        <v>234</v>
      </c>
      <c r="J7" s="162">
        <v>123</v>
      </c>
    </row>
    <row r="8" spans="2:10" ht="15" customHeight="1">
      <c r="B8" s="276" t="s">
        <v>190</v>
      </c>
      <c r="C8" s="198">
        <f>SUM(D8:J8)</f>
        <v>46365</v>
      </c>
      <c r="D8" s="162">
        <v>6832</v>
      </c>
      <c r="E8" s="162">
        <v>19282</v>
      </c>
      <c r="F8" s="162">
        <v>10569</v>
      </c>
      <c r="G8" s="162">
        <v>5044</v>
      </c>
      <c r="H8" s="162">
        <v>2340</v>
      </c>
      <c r="I8" s="162">
        <v>1404</v>
      </c>
      <c r="J8" s="162">
        <v>894</v>
      </c>
    </row>
    <row r="9" spans="2:10" ht="15" customHeight="1" thickBot="1">
      <c r="B9" s="180" t="s">
        <v>658</v>
      </c>
      <c r="C9" s="199">
        <f>SUM(D9:J9)</f>
        <v>32443</v>
      </c>
      <c r="D9" s="163">
        <v>6832</v>
      </c>
      <c r="E9" s="163">
        <v>16184</v>
      </c>
      <c r="F9" s="163">
        <v>5994</v>
      </c>
      <c r="G9" s="163">
        <v>2102</v>
      </c>
      <c r="H9" s="163">
        <v>729</v>
      </c>
      <c r="I9" s="163">
        <v>387</v>
      </c>
      <c r="J9" s="163">
        <v>215</v>
      </c>
    </row>
    <row r="10" spans="2:10" ht="18" customHeight="1">
      <c r="B10" s="2" t="s">
        <v>508</v>
      </c>
    </row>
  </sheetData>
  <mergeCells count="6">
    <mergeCell ref="B5:B6"/>
    <mergeCell ref="C5:C6"/>
    <mergeCell ref="D5:J5"/>
    <mergeCell ref="D2:H2"/>
    <mergeCell ref="D3:H3"/>
    <mergeCell ref="H4:J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2:L17"/>
  <sheetViews>
    <sheetView showGridLines="0" view="pageBreakPreview" zoomScale="120" zoomScaleNormal="100" zoomScaleSheetLayoutView="120" workbookViewId="0">
      <selection activeCell="P2" sqref="P2"/>
    </sheetView>
  </sheetViews>
  <sheetFormatPr defaultColWidth="9" defaultRowHeight="13.5" customHeight="1"/>
  <cols>
    <col min="1" max="1" width="5" style="2" customWidth="1"/>
    <col min="2" max="2" width="2.6640625" style="2" customWidth="1"/>
    <col min="3" max="3" width="4.6640625" style="2" customWidth="1"/>
    <col min="4" max="4" width="17.6640625" style="2" bestFit="1" customWidth="1"/>
    <col min="5" max="5" width="10.5546875" style="2" bestFit="1" customWidth="1"/>
    <col min="6" max="9" width="7.5546875" style="2" bestFit="1" customWidth="1"/>
    <col min="10" max="11" width="6.6640625" style="2" customWidth="1"/>
    <col min="12" max="12" width="7.88671875" style="2" customWidth="1"/>
    <col min="13" max="13" width="2.6640625" style="2" customWidth="1"/>
    <col min="14" max="16384" width="9" style="2"/>
  </cols>
  <sheetData>
    <row r="2" spans="2:12" s="6" customFormat="1" ht="13.5" customHeight="1">
      <c r="D2" s="107" t="s">
        <v>860</v>
      </c>
      <c r="E2" s="555" t="s">
        <v>230</v>
      </c>
      <c r="F2" s="556"/>
      <c r="G2" s="556"/>
      <c r="H2" s="556"/>
      <c r="I2" s="556"/>
      <c r="J2" s="556"/>
    </row>
    <row r="3" spans="2:12" s="6" customFormat="1" ht="13.5" customHeight="1">
      <c r="E3" s="555" t="s">
        <v>689</v>
      </c>
      <c r="F3" s="556"/>
      <c r="G3" s="556"/>
      <c r="H3" s="556"/>
      <c r="I3" s="556"/>
      <c r="J3" s="556"/>
    </row>
    <row r="4" spans="2:12" ht="13.8" thickBot="1">
      <c r="J4" s="551" t="s">
        <v>879</v>
      </c>
      <c r="K4" s="551"/>
      <c r="L4" s="551"/>
    </row>
    <row r="5" spans="2:12" ht="18" customHeight="1">
      <c r="B5" s="415" t="s">
        <v>509</v>
      </c>
      <c r="C5" s="415"/>
      <c r="D5" s="415"/>
      <c r="E5" s="409" t="s">
        <v>188</v>
      </c>
      <c r="F5" s="418" t="s">
        <v>190</v>
      </c>
      <c r="G5" s="419"/>
      <c r="H5" s="419"/>
      <c r="I5" s="419"/>
      <c r="J5" s="419"/>
      <c r="K5" s="419"/>
      <c r="L5" s="419"/>
    </row>
    <row r="6" spans="2:12" ht="21" customHeight="1">
      <c r="B6" s="417"/>
      <c r="C6" s="417"/>
      <c r="D6" s="417"/>
      <c r="E6" s="411"/>
      <c r="F6" s="247" t="s">
        <v>157</v>
      </c>
      <c r="G6" s="247" t="s">
        <v>516</v>
      </c>
      <c r="H6" s="247" t="s">
        <v>223</v>
      </c>
      <c r="I6" s="247" t="s">
        <v>224</v>
      </c>
      <c r="J6" s="247" t="s">
        <v>225</v>
      </c>
      <c r="K6" s="247" t="s">
        <v>226</v>
      </c>
      <c r="L6" s="161" t="s">
        <v>31</v>
      </c>
    </row>
    <row r="7" spans="2:12" ht="13.5" customHeight="1">
      <c r="B7" s="552" t="s">
        <v>688</v>
      </c>
      <c r="C7" s="552"/>
      <c r="D7" s="553"/>
      <c r="E7" s="119"/>
      <c r="F7" s="8"/>
      <c r="G7" s="8"/>
      <c r="H7" s="8"/>
      <c r="I7" s="8"/>
      <c r="J7" s="8"/>
      <c r="K7" s="8"/>
      <c r="L7" s="8"/>
    </row>
    <row r="8" spans="2:12" ht="13.5" customHeight="1">
      <c r="B8" s="487" t="s">
        <v>158</v>
      </c>
      <c r="C8" s="487"/>
      <c r="D8" s="554"/>
      <c r="E8" s="328">
        <f>SUM(F8:L8)</f>
        <v>22019</v>
      </c>
      <c r="F8" s="181">
        <f>F10+F16</f>
        <v>6816</v>
      </c>
      <c r="G8" s="181">
        <f t="shared" ref="G8:L8" si="0">G10+G16</f>
        <v>9604</v>
      </c>
      <c r="H8" s="181">
        <f t="shared" si="0"/>
        <v>3517</v>
      </c>
      <c r="I8" s="181">
        <f t="shared" si="0"/>
        <v>1259</v>
      </c>
      <c r="J8" s="181">
        <f t="shared" si="0"/>
        <v>466</v>
      </c>
      <c r="K8" s="181">
        <f t="shared" si="0"/>
        <v>234</v>
      </c>
      <c r="L8" s="182">
        <f t="shared" si="0"/>
        <v>123</v>
      </c>
    </row>
    <row r="9" spans="2:12" ht="6.9" customHeight="1">
      <c r="B9" s="1"/>
      <c r="C9" s="1"/>
      <c r="D9" s="1"/>
      <c r="E9" s="119"/>
      <c r="F9" s="8"/>
      <c r="G9" s="8"/>
      <c r="H9" s="8"/>
      <c r="I9" s="8"/>
      <c r="J9" s="8"/>
      <c r="K9" s="8"/>
      <c r="L9" s="22"/>
    </row>
    <row r="10" spans="2:12" ht="15" customHeight="1">
      <c r="B10" s="1"/>
      <c r="C10" s="250" t="s">
        <v>228</v>
      </c>
      <c r="D10" s="183"/>
      <c r="E10" s="119">
        <f t="shared" ref="E10:E16" si="1">SUM(F10:L10)</f>
        <v>21823</v>
      </c>
      <c r="F10" s="8">
        <f>SUM(F11:F14)</f>
        <v>6702</v>
      </c>
      <c r="G10" s="8">
        <f t="shared" ref="G10:L10" si="2">SUM(G11:G14)</f>
        <v>9540</v>
      </c>
      <c r="H10" s="8">
        <f t="shared" si="2"/>
        <v>3503</v>
      </c>
      <c r="I10" s="8">
        <f t="shared" si="2"/>
        <v>1256</v>
      </c>
      <c r="J10" s="8">
        <f t="shared" si="2"/>
        <v>465</v>
      </c>
      <c r="K10" s="8">
        <f t="shared" si="2"/>
        <v>234</v>
      </c>
      <c r="L10" s="22">
        <f t="shared" si="2"/>
        <v>123</v>
      </c>
    </row>
    <row r="11" spans="2:12" ht="13.5" customHeight="1">
      <c r="B11" s="1"/>
      <c r="C11" s="1"/>
      <c r="D11" s="249" t="s">
        <v>372</v>
      </c>
      <c r="E11" s="119">
        <f t="shared" si="1"/>
        <v>18878</v>
      </c>
      <c r="F11" s="184">
        <v>5088</v>
      </c>
      <c r="G11" s="184">
        <v>8523</v>
      </c>
      <c r="H11" s="184">
        <v>3270</v>
      </c>
      <c r="I11" s="184">
        <v>1199</v>
      </c>
      <c r="J11" s="184">
        <v>446</v>
      </c>
      <c r="K11" s="184">
        <v>232</v>
      </c>
      <c r="L11" s="22">
        <v>120</v>
      </c>
    </row>
    <row r="12" spans="2:12" ht="13.5" customHeight="1">
      <c r="B12" s="1"/>
      <c r="C12" s="1"/>
      <c r="D12" s="135" t="s">
        <v>883</v>
      </c>
      <c r="E12" s="119">
        <f t="shared" si="1"/>
        <v>1201</v>
      </c>
      <c r="F12" s="8">
        <v>707</v>
      </c>
      <c r="G12" s="8">
        <v>388</v>
      </c>
      <c r="H12" s="8">
        <v>78</v>
      </c>
      <c r="I12" s="8">
        <v>22</v>
      </c>
      <c r="J12" s="8">
        <v>5</v>
      </c>
      <c r="K12" s="8">
        <v>0</v>
      </c>
      <c r="L12" s="22">
        <v>1</v>
      </c>
    </row>
    <row r="13" spans="2:12" ht="13.5" customHeight="1">
      <c r="B13" s="1"/>
      <c r="C13" s="1"/>
      <c r="D13" s="249" t="s">
        <v>373</v>
      </c>
      <c r="E13" s="119">
        <f t="shared" si="1"/>
        <v>1697</v>
      </c>
      <c r="F13" s="8">
        <v>890</v>
      </c>
      <c r="G13" s="8">
        <v>609</v>
      </c>
      <c r="H13" s="8">
        <v>150</v>
      </c>
      <c r="I13" s="8">
        <v>33</v>
      </c>
      <c r="J13" s="8">
        <v>12</v>
      </c>
      <c r="K13" s="8">
        <v>1</v>
      </c>
      <c r="L13" s="22">
        <v>2</v>
      </c>
    </row>
    <row r="14" spans="2:12" ht="13.5" customHeight="1">
      <c r="B14" s="1"/>
      <c r="C14" s="1"/>
      <c r="D14" s="249" t="s">
        <v>374</v>
      </c>
      <c r="E14" s="119">
        <f t="shared" si="1"/>
        <v>47</v>
      </c>
      <c r="F14" s="8">
        <v>17</v>
      </c>
      <c r="G14" s="8">
        <v>20</v>
      </c>
      <c r="H14" s="8">
        <v>5</v>
      </c>
      <c r="I14" s="8">
        <v>2</v>
      </c>
      <c r="J14" s="127">
        <v>2</v>
      </c>
      <c r="K14" s="8">
        <v>1</v>
      </c>
      <c r="L14" s="185">
        <v>0</v>
      </c>
    </row>
    <row r="15" spans="2:12" ht="5.0999999999999996" customHeight="1">
      <c r="B15" s="1"/>
      <c r="C15" s="1"/>
      <c r="D15" s="249"/>
      <c r="E15" s="119"/>
      <c r="F15" s="8"/>
      <c r="G15" s="8"/>
      <c r="H15" s="8"/>
      <c r="I15" s="8"/>
      <c r="J15" s="8"/>
      <c r="K15" s="8"/>
      <c r="L15" s="22"/>
    </row>
    <row r="16" spans="2:12" s="52" customFormat="1" ht="18" customHeight="1" thickBot="1">
      <c r="B16" s="186"/>
      <c r="C16" s="187" t="s">
        <v>229</v>
      </c>
      <c r="D16" s="251"/>
      <c r="E16" s="329">
        <f t="shared" si="1"/>
        <v>196</v>
      </c>
      <c r="F16" s="188">
        <v>114</v>
      </c>
      <c r="G16" s="188">
        <v>64</v>
      </c>
      <c r="H16" s="188">
        <v>14</v>
      </c>
      <c r="I16" s="188">
        <v>3</v>
      </c>
      <c r="J16" s="188">
        <v>1</v>
      </c>
      <c r="K16" s="189">
        <v>0</v>
      </c>
      <c r="L16" s="190">
        <v>0</v>
      </c>
    </row>
    <row r="17" spans="3:3" ht="18" customHeight="1">
      <c r="C17" s="2" t="s">
        <v>571</v>
      </c>
    </row>
  </sheetData>
  <mergeCells count="8">
    <mergeCell ref="B7:D7"/>
    <mergeCell ref="B8:D8"/>
    <mergeCell ref="B5:D6"/>
    <mergeCell ref="E5:E6"/>
    <mergeCell ref="E2:J2"/>
    <mergeCell ref="E3:J3"/>
    <mergeCell ref="F5:L5"/>
    <mergeCell ref="J4:L4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2:K22"/>
  <sheetViews>
    <sheetView showGridLines="0" view="pageBreakPreview" topLeftCell="A13" zoomScale="118" zoomScaleNormal="100" zoomScaleSheetLayoutView="118" workbookViewId="0">
      <selection activeCell="H43" sqref="H43"/>
    </sheetView>
  </sheetViews>
  <sheetFormatPr defaultColWidth="9" defaultRowHeight="13.5" customHeight="1"/>
  <cols>
    <col min="1" max="1" width="5.33203125" style="2" customWidth="1"/>
    <col min="2" max="3" width="2.6640625" style="2" customWidth="1"/>
    <col min="4" max="4" width="4.44140625" style="2" customWidth="1"/>
    <col min="5" max="5" width="18.6640625" style="2" customWidth="1"/>
    <col min="6" max="9" width="8.77734375" style="2" customWidth="1"/>
    <col min="10" max="11" width="6.33203125" style="2" bestFit="1" customWidth="1"/>
    <col min="12" max="12" width="2" style="2" customWidth="1"/>
    <col min="13" max="16384" width="9" style="2"/>
  </cols>
  <sheetData>
    <row r="2" spans="2:11" ht="13.5" customHeight="1">
      <c r="D2" s="367" t="s">
        <v>861</v>
      </c>
      <c r="E2" s="557" t="s">
        <v>692</v>
      </c>
      <c r="F2" s="557"/>
      <c r="G2" s="557"/>
      <c r="H2" s="557"/>
      <c r="I2" s="557"/>
    </row>
    <row r="3" spans="2:11" ht="13.5" customHeight="1">
      <c r="E3" s="557" t="s">
        <v>693</v>
      </c>
      <c r="F3" s="557"/>
      <c r="G3" s="557"/>
      <c r="H3" s="557"/>
      <c r="I3" s="557"/>
    </row>
    <row r="4" spans="2:11" s="25" customFormat="1" ht="20.100000000000001" customHeight="1" thickBot="1">
      <c r="H4" s="191" t="s">
        <v>879</v>
      </c>
      <c r="J4" s="23"/>
      <c r="K4" s="23"/>
    </row>
    <row r="5" spans="2:11" s="25" customFormat="1" ht="20.100000000000001" customHeight="1">
      <c r="B5" s="415" t="s">
        <v>509</v>
      </c>
      <c r="C5" s="415"/>
      <c r="D5" s="415"/>
      <c r="E5" s="415"/>
      <c r="F5" s="559" t="s">
        <v>189</v>
      </c>
      <c r="G5" s="559" t="s">
        <v>190</v>
      </c>
      <c r="H5" s="83" t="s">
        <v>159</v>
      </c>
      <c r="I5" s="83" t="s">
        <v>510</v>
      </c>
    </row>
    <row r="6" spans="2:11" ht="13.5" customHeight="1">
      <c r="B6" s="416"/>
      <c r="C6" s="416"/>
      <c r="D6" s="416"/>
      <c r="E6" s="416"/>
      <c r="F6" s="495"/>
      <c r="G6" s="495"/>
      <c r="H6" s="261" t="s">
        <v>660</v>
      </c>
      <c r="I6" s="261" t="s">
        <v>514</v>
      </c>
    </row>
    <row r="7" spans="2:11" ht="13.5" customHeight="1">
      <c r="B7" s="416"/>
      <c r="C7" s="416"/>
      <c r="D7" s="416"/>
      <c r="E7" s="416"/>
      <c r="F7" s="495"/>
      <c r="G7" s="495"/>
      <c r="H7" s="261" t="s">
        <v>44</v>
      </c>
      <c r="I7" s="261" t="s">
        <v>44</v>
      </c>
    </row>
    <row r="8" spans="2:11" ht="13.5" customHeight="1">
      <c r="B8" s="417"/>
      <c r="C8" s="417"/>
      <c r="D8" s="417"/>
      <c r="E8" s="417"/>
      <c r="F8" s="130"/>
      <c r="G8" s="130"/>
      <c r="H8" s="130"/>
      <c r="I8" s="130"/>
    </row>
    <row r="9" spans="2:11" ht="5.0999999999999996" customHeight="1">
      <c r="B9" s="1"/>
      <c r="C9" s="1"/>
      <c r="D9" s="1"/>
      <c r="E9" s="1"/>
      <c r="F9" s="9"/>
      <c r="G9" s="8"/>
      <c r="H9" s="8"/>
      <c r="I9" s="79"/>
    </row>
    <row r="10" spans="2:11" ht="13.2">
      <c r="B10" s="1" t="s">
        <v>668</v>
      </c>
      <c r="C10" s="1"/>
      <c r="D10" s="1"/>
      <c r="E10" s="1"/>
      <c r="F10" s="9"/>
      <c r="G10" s="8"/>
      <c r="H10" s="8"/>
      <c r="I10" s="192"/>
    </row>
    <row r="11" spans="2:11" ht="13.2">
      <c r="B11" s="1"/>
      <c r="C11" s="1"/>
      <c r="D11" s="1"/>
      <c r="E11" s="281" t="s">
        <v>160</v>
      </c>
      <c r="F11" s="9">
        <f>F13+F21</f>
        <v>22082</v>
      </c>
      <c r="G11" s="8">
        <f>G13+G21</f>
        <v>46365</v>
      </c>
      <c r="H11" s="8">
        <f>H13+H21</f>
        <v>32443</v>
      </c>
      <c r="I11" s="193">
        <f>G11/F11</f>
        <v>2.0996739425776649</v>
      </c>
    </row>
    <row r="12" spans="2:11" ht="6.9" customHeight="1">
      <c r="B12" s="1"/>
      <c r="C12" s="1"/>
      <c r="D12" s="1"/>
      <c r="E12" s="1"/>
      <c r="F12" s="9"/>
      <c r="G12" s="8"/>
      <c r="H12" s="8"/>
      <c r="I12" s="79"/>
    </row>
    <row r="13" spans="2:11" ht="18" customHeight="1">
      <c r="B13" s="1"/>
      <c r="C13" s="439" t="s">
        <v>151</v>
      </c>
      <c r="D13" s="439"/>
      <c r="E13" s="560"/>
      <c r="F13" s="8">
        <f>F14+F19</f>
        <v>22019</v>
      </c>
      <c r="G13" s="8">
        <f>G14+G19</f>
        <v>46239</v>
      </c>
      <c r="H13" s="8">
        <f>H14+H19</f>
        <v>32346</v>
      </c>
      <c r="I13" s="193">
        <f>G13/F13</f>
        <v>2.0999591262091828</v>
      </c>
    </row>
    <row r="14" spans="2:11" ht="18" customHeight="1">
      <c r="B14" s="1"/>
      <c r="C14" s="1"/>
      <c r="D14" s="1" t="s">
        <v>161</v>
      </c>
      <c r="E14" s="1"/>
      <c r="F14" s="9">
        <f>SUM(F15:F18)</f>
        <v>21823</v>
      </c>
      <c r="G14" s="8">
        <f>SUM(G15:G18)</f>
        <v>45938</v>
      </c>
      <c r="H14" s="8">
        <f>SUM(H15:H18)</f>
        <v>32094</v>
      </c>
      <c r="I14" s="193">
        <f t="shared" ref="I14:I21" si="0">G14/F14</f>
        <v>2.1050268065802133</v>
      </c>
    </row>
    <row r="15" spans="2:11" ht="18" customHeight="1">
      <c r="B15" s="1"/>
      <c r="C15" s="1"/>
      <c r="D15" s="1"/>
      <c r="E15" s="276" t="s">
        <v>372</v>
      </c>
      <c r="F15" s="9">
        <v>18878</v>
      </c>
      <c r="G15" s="8">
        <v>41233</v>
      </c>
      <c r="H15" s="8">
        <v>28452</v>
      </c>
      <c r="I15" s="193">
        <f t="shared" si="0"/>
        <v>2.1841826464667866</v>
      </c>
    </row>
    <row r="16" spans="2:11" ht="18" customHeight="1">
      <c r="B16" s="1"/>
      <c r="C16" s="1"/>
      <c r="D16" s="1"/>
      <c r="E16" s="135" t="s">
        <v>883</v>
      </c>
      <c r="F16" s="9">
        <v>1201</v>
      </c>
      <c r="G16" s="8">
        <v>1838</v>
      </c>
      <c r="H16" s="8">
        <v>1485</v>
      </c>
      <c r="I16" s="193">
        <f t="shared" si="0"/>
        <v>1.530391340549542</v>
      </c>
    </row>
    <row r="17" spans="2:9" ht="18" customHeight="1">
      <c r="B17" s="1"/>
      <c r="C17" s="1"/>
      <c r="D17" s="1"/>
      <c r="E17" s="276" t="s">
        <v>373</v>
      </c>
      <c r="F17" s="9">
        <v>1697</v>
      </c>
      <c r="G17" s="8">
        <v>2771</v>
      </c>
      <c r="H17" s="8">
        <v>2098</v>
      </c>
      <c r="I17" s="193">
        <f t="shared" si="0"/>
        <v>1.6328815556865055</v>
      </c>
    </row>
    <row r="18" spans="2:9" ht="18" customHeight="1">
      <c r="B18" s="1"/>
      <c r="C18" s="1"/>
      <c r="D18" s="1"/>
      <c r="E18" s="276" t="s">
        <v>374</v>
      </c>
      <c r="F18" s="9">
        <v>47</v>
      </c>
      <c r="G18" s="8">
        <v>96</v>
      </c>
      <c r="H18" s="8">
        <v>59</v>
      </c>
      <c r="I18" s="193">
        <f t="shared" si="0"/>
        <v>2.0425531914893615</v>
      </c>
    </row>
    <row r="19" spans="2:9" ht="18" customHeight="1">
      <c r="B19" s="1"/>
      <c r="C19" s="1"/>
      <c r="D19" s="1" t="s">
        <v>162</v>
      </c>
      <c r="E19" s="1"/>
      <c r="F19" s="9">
        <v>196</v>
      </c>
      <c r="G19" s="8">
        <v>301</v>
      </c>
      <c r="H19" s="8">
        <v>252</v>
      </c>
      <c r="I19" s="193">
        <f t="shared" si="0"/>
        <v>1.5357142857142858</v>
      </c>
    </row>
    <row r="20" spans="2:9" ht="6.9" customHeight="1">
      <c r="B20" s="1"/>
      <c r="C20" s="1"/>
      <c r="D20" s="1"/>
      <c r="E20" s="1"/>
      <c r="F20" s="9"/>
      <c r="G20" s="8"/>
      <c r="H20" s="8"/>
      <c r="I20" s="193"/>
    </row>
    <row r="21" spans="2:9" s="52" customFormat="1" ht="20.100000000000001" customHeight="1" thickBot="1">
      <c r="B21" s="186"/>
      <c r="C21" s="558" t="s">
        <v>155</v>
      </c>
      <c r="D21" s="558"/>
      <c r="E21" s="558"/>
      <c r="F21" s="330">
        <v>63</v>
      </c>
      <c r="G21" s="188">
        <v>126</v>
      </c>
      <c r="H21" s="188">
        <v>97</v>
      </c>
      <c r="I21" s="194">
        <f t="shared" si="0"/>
        <v>2</v>
      </c>
    </row>
    <row r="22" spans="2:9" ht="18" customHeight="1">
      <c r="C22" s="2" t="s">
        <v>571</v>
      </c>
    </row>
  </sheetData>
  <mergeCells count="7">
    <mergeCell ref="E2:I2"/>
    <mergeCell ref="E3:I3"/>
    <mergeCell ref="C21:E21"/>
    <mergeCell ref="B5:E8"/>
    <mergeCell ref="F5:F7"/>
    <mergeCell ref="G5:G7"/>
    <mergeCell ref="C13:E13"/>
  </mergeCells>
  <phoneticPr fontId="2"/>
  <pageMargins left="0.94488188976377963" right="0.74803149606299213" top="1.1811023622047245" bottom="0.98425196850393704" header="0.51181102362204722" footer="0.51181102362204722"/>
  <pageSetup paperSize="9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C2:M23"/>
  <sheetViews>
    <sheetView showGridLines="0" zoomScaleNormal="100" zoomScaleSheetLayoutView="100" workbookViewId="0">
      <selection activeCell="H43" sqref="H43"/>
    </sheetView>
  </sheetViews>
  <sheetFormatPr defaultColWidth="9" defaultRowHeight="13.5" customHeight="1"/>
  <cols>
    <col min="1" max="1" width="9" style="2"/>
    <col min="2" max="2" width="5" style="2" customWidth="1"/>
    <col min="3" max="3" width="2.109375" style="2" customWidth="1"/>
    <col min="4" max="4" width="1.6640625" style="2" customWidth="1"/>
    <col min="5" max="5" width="4.109375" style="2" customWidth="1"/>
    <col min="6" max="6" width="13.6640625" style="2" customWidth="1"/>
    <col min="7" max="7" width="1.6640625" style="2" customWidth="1"/>
    <col min="8" max="8" width="9.109375" style="2" customWidth="1"/>
    <col min="9" max="11" width="8.6640625" style="2" customWidth="1"/>
    <col min="12" max="13" width="6.88671875" style="2" customWidth="1"/>
    <col min="14" max="14" width="1.109375" style="2" customWidth="1"/>
    <col min="15" max="16384" width="9" style="2"/>
  </cols>
  <sheetData>
    <row r="2" spans="3:13" ht="13.5" customHeight="1">
      <c r="D2" s="561" t="s">
        <v>862</v>
      </c>
      <c r="E2" s="562"/>
      <c r="F2" s="557" t="s">
        <v>669</v>
      </c>
      <c r="G2" s="557"/>
      <c r="H2" s="557"/>
      <c r="I2" s="557"/>
      <c r="J2" s="557"/>
      <c r="K2" s="557"/>
    </row>
    <row r="3" spans="3:13" ht="13.5" customHeight="1">
      <c r="F3" s="557" t="s">
        <v>690</v>
      </c>
      <c r="G3" s="557"/>
      <c r="H3" s="557"/>
      <c r="I3" s="557"/>
      <c r="J3" s="557"/>
      <c r="K3" s="557"/>
    </row>
    <row r="4" spans="3:13" ht="13.5" customHeight="1">
      <c r="F4" s="557"/>
      <c r="G4" s="557"/>
      <c r="H4" s="557"/>
      <c r="I4" s="557"/>
      <c r="J4" s="557"/>
      <c r="K4" s="557"/>
    </row>
    <row r="5" spans="3:13" ht="18" customHeight="1" thickBot="1">
      <c r="K5" s="294" t="s">
        <v>879</v>
      </c>
      <c r="L5" s="1"/>
      <c r="M5" s="1"/>
    </row>
    <row r="6" spans="3:13" ht="13.5" customHeight="1">
      <c r="C6" s="573" t="s">
        <v>503</v>
      </c>
      <c r="D6" s="573"/>
      <c r="E6" s="573"/>
      <c r="F6" s="573"/>
      <c r="G6" s="297"/>
      <c r="H6" s="569" t="s">
        <v>505</v>
      </c>
      <c r="I6" s="563" t="s">
        <v>633</v>
      </c>
      <c r="J6" s="563" t="s">
        <v>661</v>
      </c>
      <c r="K6" s="566" t="s">
        <v>634</v>
      </c>
    </row>
    <row r="7" spans="3:13" ht="13.5" customHeight="1">
      <c r="C7" s="574"/>
      <c r="D7" s="574"/>
      <c r="E7" s="574"/>
      <c r="F7" s="574"/>
      <c r="G7" s="298"/>
      <c r="H7" s="451"/>
      <c r="I7" s="564"/>
      <c r="J7" s="564"/>
      <c r="K7" s="567"/>
      <c r="L7" s="1"/>
    </row>
    <row r="8" spans="3:13" ht="13.5" customHeight="1">
      <c r="C8" s="574"/>
      <c r="D8" s="574"/>
      <c r="E8" s="574"/>
      <c r="F8" s="574"/>
      <c r="G8" s="298"/>
      <c r="H8" s="451"/>
      <c r="I8" s="564"/>
      <c r="J8" s="564"/>
      <c r="K8" s="567"/>
      <c r="L8" s="1"/>
    </row>
    <row r="9" spans="3:13" ht="13.5" customHeight="1">
      <c r="C9" s="195"/>
      <c r="D9" s="195"/>
      <c r="E9" s="195"/>
      <c r="F9" s="195"/>
      <c r="G9" s="195"/>
      <c r="H9" s="445"/>
      <c r="I9" s="565"/>
      <c r="J9" s="565"/>
      <c r="K9" s="568"/>
    </row>
    <row r="10" spans="3:13" ht="18" customHeight="1">
      <c r="C10" s="439" t="s">
        <v>188</v>
      </c>
      <c r="D10" s="439"/>
      <c r="E10" s="439"/>
      <c r="F10" s="439"/>
      <c r="G10" s="276"/>
      <c r="H10" s="9">
        <f>SUM(H11:H13)+H22</f>
        <v>21823</v>
      </c>
      <c r="I10" s="8">
        <f>SUM(I11:I13)+I22</f>
        <v>45938</v>
      </c>
      <c r="J10" s="8">
        <f>SUM(J11:J13)+J22</f>
        <v>32094</v>
      </c>
      <c r="K10" s="79">
        <f>I10/H10</f>
        <v>2.1050268065802133</v>
      </c>
    </row>
    <row r="11" spans="3:13" ht="18" customHeight="1">
      <c r="C11" s="1"/>
      <c r="D11" s="439" t="s">
        <v>163</v>
      </c>
      <c r="E11" s="439"/>
      <c r="F11" s="439"/>
      <c r="G11" s="276"/>
      <c r="H11" s="9">
        <v>18969</v>
      </c>
      <c r="I11" s="8">
        <v>41469</v>
      </c>
      <c r="J11" s="8">
        <v>28560</v>
      </c>
      <c r="K11" s="79">
        <f>I11/H11</f>
        <v>2.1861458168590859</v>
      </c>
    </row>
    <row r="12" spans="3:13" ht="18" customHeight="1">
      <c r="C12" s="1"/>
      <c r="D12" s="439" t="s">
        <v>164</v>
      </c>
      <c r="E12" s="439"/>
      <c r="F12" s="439"/>
      <c r="G12" s="276"/>
      <c r="H12" s="9">
        <v>333</v>
      </c>
      <c r="I12" s="8">
        <v>523</v>
      </c>
      <c r="J12" s="8">
        <v>421</v>
      </c>
      <c r="K12" s="79">
        <f t="shared" ref="K12:K13" si="0">I12/H12</f>
        <v>1.5705705705705706</v>
      </c>
    </row>
    <row r="13" spans="3:13" ht="18" customHeight="1">
      <c r="C13" s="1"/>
      <c r="D13" s="439" t="s">
        <v>165</v>
      </c>
      <c r="E13" s="439"/>
      <c r="F13" s="439"/>
      <c r="G13" s="276"/>
      <c r="H13" s="9">
        <v>2500</v>
      </c>
      <c r="I13" s="8">
        <v>3890</v>
      </c>
      <c r="J13" s="8">
        <v>3083</v>
      </c>
      <c r="K13" s="79">
        <f t="shared" si="0"/>
        <v>1.556</v>
      </c>
    </row>
    <row r="14" spans="3:13" ht="12" customHeight="1">
      <c r="C14" s="1"/>
      <c r="D14" s="1"/>
      <c r="E14" s="570" t="s">
        <v>166</v>
      </c>
      <c r="F14" s="571"/>
      <c r="G14" s="379"/>
      <c r="H14" s="9"/>
      <c r="I14" s="8"/>
      <c r="J14" s="8"/>
      <c r="K14" s="79"/>
    </row>
    <row r="15" spans="3:13" ht="13.5" customHeight="1">
      <c r="C15" s="1"/>
      <c r="D15" s="1"/>
      <c r="E15" s="1"/>
      <c r="F15" s="276" t="s">
        <v>167</v>
      </c>
      <c r="G15" s="276"/>
      <c r="H15" s="9">
        <v>655</v>
      </c>
      <c r="I15" s="8">
        <v>945</v>
      </c>
      <c r="J15" s="8">
        <v>756</v>
      </c>
      <c r="K15" s="79">
        <f>I15/H15</f>
        <v>1.4427480916030535</v>
      </c>
    </row>
    <row r="16" spans="3:13" ht="13.5" customHeight="1">
      <c r="C16" s="1"/>
      <c r="D16" s="1"/>
      <c r="E16" s="1"/>
      <c r="F16" s="276" t="s">
        <v>506</v>
      </c>
      <c r="G16" s="276"/>
      <c r="H16" s="9">
        <v>1184</v>
      </c>
      <c r="I16" s="8">
        <v>1838</v>
      </c>
      <c r="J16" s="8">
        <v>1454</v>
      </c>
      <c r="K16" s="79">
        <f t="shared" ref="K16:K21" si="1">I16/H16</f>
        <v>1.5523648648648649</v>
      </c>
    </row>
    <row r="17" spans="3:11" ht="13.5" customHeight="1">
      <c r="C17" s="1"/>
      <c r="D17" s="1"/>
      <c r="E17" s="1"/>
      <c r="F17" s="276" t="s">
        <v>168</v>
      </c>
      <c r="G17" s="276"/>
      <c r="H17" s="9">
        <v>661</v>
      </c>
      <c r="I17" s="8">
        <v>1107</v>
      </c>
      <c r="J17" s="8">
        <v>873</v>
      </c>
      <c r="K17" s="79">
        <f t="shared" si="1"/>
        <v>1.6747352496217851</v>
      </c>
    </row>
    <row r="18" spans="3:11" ht="12" customHeight="1">
      <c r="C18" s="575" t="s">
        <v>906</v>
      </c>
      <c r="D18" s="576"/>
      <c r="E18" s="576"/>
      <c r="F18" s="576"/>
      <c r="G18" s="380"/>
      <c r="H18" s="9"/>
      <c r="I18" s="8"/>
      <c r="J18" s="8"/>
      <c r="K18" s="79"/>
    </row>
    <row r="19" spans="3:11" ht="13.5" customHeight="1">
      <c r="C19" s="1"/>
      <c r="D19" s="1"/>
      <c r="E19" s="1"/>
      <c r="F19" s="276" t="s">
        <v>167</v>
      </c>
      <c r="G19" s="276"/>
      <c r="H19" s="9">
        <v>1487</v>
      </c>
      <c r="I19" s="8">
        <v>2248</v>
      </c>
      <c r="J19" s="8">
        <v>1784</v>
      </c>
      <c r="K19" s="79">
        <f t="shared" si="1"/>
        <v>1.511768661735037</v>
      </c>
    </row>
    <row r="20" spans="3:11" ht="13.5" customHeight="1">
      <c r="C20" s="1"/>
      <c r="D20" s="1"/>
      <c r="E20" s="1"/>
      <c r="F20" s="276" t="s">
        <v>506</v>
      </c>
      <c r="G20" s="276"/>
      <c r="H20" s="9">
        <v>757</v>
      </c>
      <c r="I20" s="8">
        <v>1214</v>
      </c>
      <c r="J20" s="8">
        <v>957</v>
      </c>
      <c r="K20" s="79">
        <f t="shared" si="1"/>
        <v>1.6036988110964332</v>
      </c>
    </row>
    <row r="21" spans="3:11" ht="13.5" customHeight="1">
      <c r="C21" s="1"/>
      <c r="D21" s="1"/>
      <c r="E21" s="1"/>
      <c r="F21" s="276" t="s">
        <v>168</v>
      </c>
      <c r="G21" s="276"/>
      <c r="H21" s="9">
        <v>256</v>
      </c>
      <c r="I21" s="8">
        <v>428</v>
      </c>
      <c r="J21" s="8">
        <v>342</v>
      </c>
      <c r="K21" s="79">
        <f t="shared" si="1"/>
        <v>1.671875</v>
      </c>
    </row>
    <row r="22" spans="3:11" ht="18" customHeight="1" thickBot="1">
      <c r="C22" s="3"/>
      <c r="D22" s="572" t="s">
        <v>507</v>
      </c>
      <c r="E22" s="572"/>
      <c r="F22" s="572"/>
      <c r="G22" s="296"/>
      <c r="H22" s="128">
        <v>21</v>
      </c>
      <c r="I22" s="10">
        <v>56</v>
      </c>
      <c r="J22" s="10">
        <v>30</v>
      </c>
      <c r="K22" s="80">
        <f>I22/H22</f>
        <v>2.6666666666666665</v>
      </c>
    </row>
    <row r="23" spans="3:11" ht="18" customHeight="1">
      <c r="C23" s="2" t="s">
        <v>508</v>
      </c>
    </row>
  </sheetData>
  <mergeCells count="16">
    <mergeCell ref="D13:F13"/>
    <mergeCell ref="E14:F14"/>
    <mergeCell ref="D22:F22"/>
    <mergeCell ref="C6:F8"/>
    <mergeCell ref="C10:F10"/>
    <mergeCell ref="D11:F11"/>
    <mergeCell ref="D12:F12"/>
    <mergeCell ref="C18:F18"/>
    <mergeCell ref="F4:K4"/>
    <mergeCell ref="D2:E2"/>
    <mergeCell ref="F2:K2"/>
    <mergeCell ref="F3:K3"/>
    <mergeCell ref="I6:I9"/>
    <mergeCell ref="J6:J9"/>
    <mergeCell ref="K6:K9"/>
    <mergeCell ref="H6:H9"/>
  </mergeCells>
  <phoneticPr fontId="2"/>
  <pageMargins left="1.7716535433070868" right="0.78740157480314965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2:O70"/>
  <sheetViews>
    <sheetView showGridLines="0" zoomScaleNormal="100" workbookViewId="0">
      <pane ySplit="8" topLeftCell="A24" activePane="bottomLeft" state="frozen"/>
      <selection activeCell="H43" sqref="H43"/>
      <selection pane="bottomLeft" activeCell="H43" sqref="H43"/>
    </sheetView>
  </sheetViews>
  <sheetFormatPr defaultColWidth="9" defaultRowHeight="12" customHeight="1"/>
  <cols>
    <col min="1" max="1" width="3.77734375" style="2" customWidth="1"/>
    <col min="2" max="3" width="2.6640625" style="2" customWidth="1"/>
    <col min="4" max="4" width="3.21875" style="2" customWidth="1"/>
    <col min="5" max="5" width="8.44140625" style="2" customWidth="1"/>
    <col min="6" max="6" width="7.44140625" style="2" customWidth="1"/>
    <col min="7" max="8" width="7.21875" style="2" customWidth="1"/>
    <col min="9" max="9" width="6.33203125" style="2" customWidth="1"/>
    <col min="10" max="10" width="6.109375" style="2" customWidth="1"/>
    <col min="11" max="11" width="6.77734375" style="2" bestFit="1" customWidth="1"/>
    <col min="12" max="12" width="6.6640625" style="2" customWidth="1"/>
    <col min="13" max="14" width="7.21875" style="2" customWidth="1"/>
    <col min="15" max="15" width="6.21875" style="2" customWidth="1"/>
    <col min="16" max="16384" width="9" style="2"/>
  </cols>
  <sheetData>
    <row r="2" spans="2:15" ht="12" customHeight="1">
      <c r="E2" s="365" t="s">
        <v>863</v>
      </c>
      <c r="F2" s="485" t="s">
        <v>231</v>
      </c>
      <c r="G2" s="582"/>
      <c r="H2" s="582"/>
      <c r="I2" s="582"/>
      <c r="J2" s="582"/>
      <c r="K2" s="582"/>
      <c r="L2" s="582"/>
      <c r="M2" s="582"/>
    </row>
    <row r="3" spans="2:15" ht="15.9" customHeight="1" thickBot="1">
      <c r="M3" s="551" t="s">
        <v>879</v>
      </c>
      <c r="N3" s="551"/>
      <c r="O3" s="551"/>
    </row>
    <row r="4" spans="2:15" ht="15.9" customHeight="1">
      <c r="B4" s="589"/>
      <c r="C4" s="589"/>
      <c r="D4" s="590"/>
      <c r="E4" s="569" t="s">
        <v>32</v>
      </c>
      <c r="F4" s="418" t="s">
        <v>555</v>
      </c>
      <c r="G4" s="466"/>
      <c r="H4" s="466"/>
      <c r="I4" s="466"/>
      <c r="J4" s="466"/>
      <c r="K4" s="466"/>
      <c r="L4" s="467"/>
      <c r="M4" s="409" t="s">
        <v>232</v>
      </c>
      <c r="N4" s="585"/>
      <c r="O4" s="585"/>
    </row>
    <row r="5" spans="2:15" ht="15.9" customHeight="1">
      <c r="B5" s="577" t="s">
        <v>647</v>
      </c>
      <c r="C5" s="577"/>
      <c r="D5" s="581"/>
      <c r="E5" s="583"/>
      <c r="F5" s="444" t="s">
        <v>32</v>
      </c>
      <c r="G5" s="452" t="s">
        <v>4</v>
      </c>
      <c r="H5" s="592"/>
      <c r="I5" s="592"/>
      <c r="J5" s="592"/>
      <c r="K5" s="593"/>
      <c r="L5" s="578" t="s">
        <v>612</v>
      </c>
      <c r="M5" s="586"/>
      <c r="N5" s="427"/>
      <c r="O5" s="427"/>
    </row>
    <row r="6" spans="2:15" ht="13.2">
      <c r="B6" s="577" t="s">
        <v>556</v>
      </c>
      <c r="C6" s="577"/>
      <c r="D6" s="581"/>
      <c r="E6" s="583"/>
      <c r="F6" s="583"/>
      <c r="G6" s="261"/>
      <c r="H6" s="196" t="s">
        <v>557</v>
      </c>
      <c r="I6" s="196" t="s">
        <v>558</v>
      </c>
      <c r="J6" s="196" t="s">
        <v>559</v>
      </c>
      <c r="K6" s="587" t="s">
        <v>560</v>
      </c>
      <c r="L6" s="579"/>
      <c r="M6" s="108"/>
      <c r="N6" s="197" t="s">
        <v>648</v>
      </c>
      <c r="O6" s="197" t="s">
        <v>648</v>
      </c>
    </row>
    <row r="7" spans="2:15" ht="13.2">
      <c r="B7" s="300"/>
      <c r="C7" s="300"/>
      <c r="D7" s="300"/>
      <c r="E7" s="583"/>
      <c r="F7" s="583"/>
      <c r="G7" s="261" t="s">
        <v>32</v>
      </c>
      <c r="H7" s="261"/>
      <c r="I7" s="261" t="s">
        <v>561</v>
      </c>
      <c r="J7" s="261" t="s">
        <v>562</v>
      </c>
      <c r="K7" s="587"/>
      <c r="L7" s="579"/>
      <c r="M7" s="108"/>
      <c r="N7" s="196" t="s">
        <v>563</v>
      </c>
      <c r="O7" s="196" t="s">
        <v>564</v>
      </c>
    </row>
    <row r="8" spans="2:15" ht="13.2">
      <c r="B8" s="463" t="s">
        <v>565</v>
      </c>
      <c r="C8" s="463"/>
      <c r="D8" s="591"/>
      <c r="E8" s="584"/>
      <c r="F8" s="584"/>
      <c r="G8" s="130"/>
      <c r="H8" s="51" t="s">
        <v>566</v>
      </c>
      <c r="I8" s="51" t="s">
        <v>566</v>
      </c>
      <c r="J8" s="51" t="s">
        <v>567</v>
      </c>
      <c r="K8" s="588"/>
      <c r="L8" s="580"/>
      <c r="M8" s="130"/>
      <c r="N8" s="130"/>
      <c r="O8" s="130"/>
    </row>
    <row r="9" spans="2:15" ht="15.9" customHeight="1">
      <c r="B9" s="577" t="s">
        <v>32</v>
      </c>
      <c r="C9" s="577"/>
      <c r="D9" s="577"/>
      <c r="E9" s="198">
        <f>SUM(E10:E26)</f>
        <v>98310</v>
      </c>
      <c r="F9" s="31">
        <f t="shared" ref="F9:O9" si="0">SUM(F10:F26)</f>
        <v>56129</v>
      </c>
      <c r="G9" s="31">
        <f t="shared" si="0"/>
        <v>54241</v>
      </c>
      <c r="H9" s="31">
        <f t="shared" si="0"/>
        <v>46493</v>
      </c>
      <c r="I9" s="31">
        <f t="shared" si="0"/>
        <v>6319</v>
      </c>
      <c r="J9" s="31">
        <f t="shared" si="0"/>
        <v>362</v>
      </c>
      <c r="K9" s="31">
        <f t="shared" si="0"/>
        <v>1067</v>
      </c>
      <c r="L9" s="31">
        <f t="shared" si="0"/>
        <v>1888</v>
      </c>
      <c r="M9" s="31">
        <f t="shared" si="0"/>
        <v>36100</v>
      </c>
      <c r="N9" s="31">
        <f t="shared" si="0"/>
        <v>13236</v>
      </c>
      <c r="O9" s="31">
        <f t="shared" si="0"/>
        <v>4191</v>
      </c>
    </row>
    <row r="10" spans="2:15" ht="12" customHeight="1">
      <c r="B10" s="1">
        <v>15</v>
      </c>
      <c r="C10" s="1" t="s">
        <v>649</v>
      </c>
      <c r="D10" s="1">
        <v>19</v>
      </c>
      <c r="E10" s="198">
        <v>5216</v>
      </c>
      <c r="F10" s="31">
        <v>1009</v>
      </c>
      <c r="G10" s="31">
        <v>962</v>
      </c>
      <c r="H10" s="31">
        <v>753</v>
      </c>
      <c r="I10" s="31">
        <v>17</v>
      </c>
      <c r="J10" s="31">
        <v>181</v>
      </c>
      <c r="K10" s="31">
        <v>11</v>
      </c>
      <c r="L10" s="31">
        <v>47</v>
      </c>
      <c r="M10" s="31">
        <v>3828</v>
      </c>
      <c r="N10" s="31">
        <v>27</v>
      </c>
      <c r="O10" s="31">
        <v>3743</v>
      </c>
    </row>
    <row r="11" spans="2:15" ht="12" customHeight="1">
      <c r="B11" s="1">
        <v>20</v>
      </c>
      <c r="C11" s="1" t="s">
        <v>649</v>
      </c>
      <c r="D11" s="1">
        <v>24</v>
      </c>
      <c r="E11" s="198">
        <v>4671</v>
      </c>
      <c r="F11" s="31">
        <v>3675</v>
      </c>
      <c r="G11" s="31">
        <v>3542</v>
      </c>
      <c r="H11" s="31">
        <v>3294</v>
      </c>
      <c r="I11" s="31">
        <v>57</v>
      </c>
      <c r="J11" s="31">
        <v>143</v>
      </c>
      <c r="K11" s="31">
        <v>48</v>
      </c>
      <c r="L11" s="31">
        <v>133</v>
      </c>
      <c r="M11" s="31">
        <v>534</v>
      </c>
      <c r="N11" s="31">
        <v>104</v>
      </c>
      <c r="O11" s="31">
        <v>378</v>
      </c>
    </row>
    <row r="12" spans="2:15" ht="12" customHeight="1">
      <c r="B12" s="1">
        <v>25</v>
      </c>
      <c r="C12" s="1" t="s">
        <v>649</v>
      </c>
      <c r="D12" s="1">
        <v>29</v>
      </c>
      <c r="E12" s="198">
        <v>5184</v>
      </c>
      <c r="F12" s="31">
        <v>4276</v>
      </c>
      <c r="G12" s="31">
        <v>4114</v>
      </c>
      <c r="H12" s="31">
        <v>3838</v>
      </c>
      <c r="I12" s="31">
        <v>149</v>
      </c>
      <c r="J12" s="31">
        <v>13</v>
      </c>
      <c r="K12" s="31">
        <v>114</v>
      </c>
      <c r="L12" s="31">
        <v>162</v>
      </c>
      <c r="M12" s="31">
        <v>407</v>
      </c>
      <c r="N12" s="31">
        <v>310</v>
      </c>
      <c r="O12" s="31">
        <v>28</v>
      </c>
    </row>
    <row r="13" spans="2:15" ht="12" customHeight="1">
      <c r="B13" s="1">
        <v>30</v>
      </c>
      <c r="C13" s="1" t="s">
        <v>649</v>
      </c>
      <c r="D13" s="1">
        <v>34</v>
      </c>
      <c r="E13" s="198">
        <v>5990</v>
      </c>
      <c r="F13" s="31">
        <v>4685</v>
      </c>
      <c r="G13" s="31">
        <v>4513</v>
      </c>
      <c r="H13" s="31">
        <v>4020</v>
      </c>
      <c r="I13" s="31">
        <v>328</v>
      </c>
      <c r="J13" s="31">
        <v>7</v>
      </c>
      <c r="K13" s="31">
        <v>158</v>
      </c>
      <c r="L13" s="31">
        <v>172</v>
      </c>
      <c r="M13" s="31">
        <v>693</v>
      </c>
      <c r="N13" s="31">
        <v>591</v>
      </c>
      <c r="O13" s="31">
        <v>13</v>
      </c>
    </row>
    <row r="14" spans="2:15" ht="12" customHeight="1">
      <c r="B14" s="1">
        <v>35</v>
      </c>
      <c r="C14" s="1" t="s">
        <v>649</v>
      </c>
      <c r="D14" s="1">
        <v>39</v>
      </c>
      <c r="E14" s="198">
        <v>6591</v>
      </c>
      <c r="F14" s="31">
        <v>5343</v>
      </c>
      <c r="G14" s="31">
        <v>5160</v>
      </c>
      <c r="H14" s="31">
        <v>4530</v>
      </c>
      <c r="I14" s="31">
        <v>508</v>
      </c>
      <c r="J14" s="31">
        <v>10</v>
      </c>
      <c r="K14" s="31">
        <v>112</v>
      </c>
      <c r="L14" s="31">
        <v>183</v>
      </c>
      <c r="M14" s="31">
        <v>689</v>
      </c>
      <c r="N14" s="31">
        <v>574</v>
      </c>
      <c r="O14" s="31">
        <v>7</v>
      </c>
    </row>
    <row r="15" spans="2:15" ht="1.5" customHeight="1">
      <c r="B15" s="1"/>
      <c r="C15" s="1"/>
      <c r="D15" s="1"/>
      <c r="E15" s="198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2:15" ht="12" customHeight="1">
      <c r="B16" s="1">
        <v>40</v>
      </c>
      <c r="C16" s="1" t="s">
        <v>649</v>
      </c>
      <c r="D16" s="1">
        <v>44</v>
      </c>
      <c r="E16" s="198">
        <v>7189</v>
      </c>
      <c r="F16" s="31">
        <v>5861</v>
      </c>
      <c r="G16" s="31">
        <v>5690</v>
      </c>
      <c r="H16" s="31">
        <v>5060</v>
      </c>
      <c r="I16" s="31">
        <v>563</v>
      </c>
      <c r="J16" s="31">
        <v>1</v>
      </c>
      <c r="K16" s="31">
        <v>66</v>
      </c>
      <c r="L16" s="31">
        <v>171</v>
      </c>
      <c r="M16" s="31">
        <v>677</v>
      </c>
      <c r="N16" s="31">
        <v>560</v>
      </c>
      <c r="O16" s="31">
        <v>4</v>
      </c>
    </row>
    <row r="17" spans="2:15" ht="12" customHeight="1">
      <c r="B17" s="1">
        <v>45</v>
      </c>
      <c r="C17" s="1" t="s">
        <v>649</v>
      </c>
      <c r="D17" s="1">
        <v>49</v>
      </c>
      <c r="E17" s="198">
        <v>8429</v>
      </c>
      <c r="F17" s="31">
        <v>7093</v>
      </c>
      <c r="G17" s="31">
        <v>6872</v>
      </c>
      <c r="H17" s="31">
        <v>6108</v>
      </c>
      <c r="I17" s="31">
        <v>696</v>
      </c>
      <c r="J17" s="31">
        <v>1</v>
      </c>
      <c r="K17" s="31">
        <v>67</v>
      </c>
      <c r="L17" s="31">
        <v>221</v>
      </c>
      <c r="M17" s="31">
        <v>719</v>
      </c>
      <c r="N17" s="31">
        <v>601</v>
      </c>
      <c r="O17" s="31">
        <v>6</v>
      </c>
    </row>
    <row r="18" spans="2:15" ht="12" customHeight="1">
      <c r="B18" s="1">
        <v>50</v>
      </c>
      <c r="C18" s="1" t="s">
        <v>649</v>
      </c>
      <c r="D18" s="1">
        <v>54</v>
      </c>
      <c r="E18" s="198">
        <v>6928</v>
      </c>
      <c r="F18" s="31">
        <v>5781</v>
      </c>
      <c r="G18" s="31">
        <v>5587</v>
      </c>
      <c r="H18" s="31">
        <v>4944</v>
      </c>
      <c r="I18" s="31">
        <v>587</v>
      </c>
      <c r="J18" s="31">
        <v>1</v>
      </c>
      <c r="K18" s="31">
        <v>55</v>
      </c>
      <c r="L18" s="31">
        <v>194</v>
      </c>
      <c r="M18" s="31">
        <v>725</v>
      </c>
      <c r="N18" s="31">
        <v>588</v>
      </c>
      <c r="O18" s="31">
        <v>2</v>
      </c>
    </row>
    <row r="19" spans="2:15" ht="12" customHeight="1">
      <c r="B19" s="1">
        <v>55</v>
      </c>
      <c r="C19" s="1" t="s">
        <v>649</v>
      </c>
      <c r="D19" s="1">
        <v>59</v>
      </c>
      <c r="E19" s="198">
        <v>6477</v>
      </c>
      <c r="F19" s="31">
        <v>5281</v>
      </c>
      <c r="G19" s="31">
        <v>5123</v>
      </c>
      <c r="H19" s="31">
        <v>4466</v>
      </c>
      <c r="I19" s="31">
        <v>599</v>
      </c>
      <c r="J19" s="31">
        <v>2</v>
      </c>
      <c r="K19" s="31">
        <v>56</v>
      </c>
      <c r="L19" s="31">
        <v>158</v>
      </c>
      <c r="M19" s="31">
        <v>884</v>
      </c>
      <c r="N19" s="31">
        <v>710</v>
      </c>
      <c r="O19" s="31">
        <v>2</v>
      </c>
    </row>
    <row r="20" spans="2:15" ht="12" customHeight="1">
      <c r="B20" s="1">
        <v>60</v>
      </c>
      <c r="C20" s="1" t="s">
        <v>649</v>
      </c>
      <c r="D20" s="1">
        <v>64</v>
      </c>
      <c r="E20" s="198">
        <v>6599</v>
      </c>
      <c r="F20" s="31">
        <v>4587</v>
      </c>
      <c r="G20" s="31">
        <v>4412</v>
      </c>
      <c r="H20" s="31">
        <v>3706</v>
      </c>
      <c r="I20" s="31">
        <v>644</v>
      </c>
      <c r="J20" s="31">
        <v>0</v>
      </c>
      <c r="K20" s="31">
        <v>62</v>
      </c>
      <c r="L20" s="31">
        <v>175</v>
      </c>
      <c r="M20" s="31">
        <v>1801</v>
      </c>
      <c r="N20" s="31">
        <v>1241</v>
      </c>
      <c r="O20" s="31">
        <v>2</v>
      </c>
    </row>
    <row r="21" spans="2:15" ht="2.1" customHeight="1">
      <c r="B21" s="1"/>
      <c r="C21" s="1"/>
      <c r="D21" s="1"/>
      <c r="E21" s="198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2:15" ht="12" customHeight="1">
      <c r="B22" s="1">
        <v>65</v>
      </c>
      <c r="C22" s="1" t="s">
        <v>649</v>
      </c>
      <c r="D22" s="1">
        <v>69</v>
      </c>
      <c r="E22" s="198">
        <v>7747</v>
      </c>
      <c r="F22" s="31">
        <v>3738</v>
      </c>
      <c r="G22" s="31">
        <v>3586</v>
      </c>
      <c r="H22" s="31">
        <v>2690</v>
      </c>
      <c r="I22" s="31">
        <v>807</v>
      </c>
      <c r="J22" s="31">
        <v>0</v>
      </c>
      <c r="K22" s="31">
        <v>89</v>
      </c>
      <c r="L22" s="31">
        <v>152</v>
      </c>
      <c r="M22" s="31">
        <v>3760</v>
      </c>
      <c r="N22" s="31">
        <v>1803</v>
      </c>
      <c r="O22" s="31">
        <v>0</v>
      </c>
    </row>
    <row r="23" spans="2:15" ht="12" customHeight="1">
      <c r="B23" s="1">
        <v>70</v>
      </c>
      <c r="C23" s="1" t="s">
        <v>649</v>
      </c>
      <c r="D23" s="1">
        <v>74</v>
      </c>
      <c r="E23" s="198">
        <v>9062</v>
      </c>
      <c r="F23" s="31">
        <v>2914</v>
      </c>
      <c r="G23" s="31">
        <v>2838</v>
      </c>
      <c r="H23" s="31">
        <v>1959</v>
      </c>
      <c r="I23" s="31">
        <v>756</v>
      </c>
      <c r="J23" s="31">
        <v>3</v>
      </c>
      <c r="K23" s="31">
        <v>120</v>
      </c>
      <c r="L23" s="31">
        <v>76</v>
      </c>
      <c r="M23" s="31">
        <v>5804</v>
      </c>
      <c r="N23" s="31">
        <v>2226</v>
      </c>
      <c r="O23" s="31">
        <v>1</v>
      </c>
    </row>
    <row r="24" spans="2:15" ht="12" customHeight="1">
      <c r="B24" s="1">
        <v>75</v>
      </c>
      <c r="C24" s="1" t="s">
        <v>649</v>
      </c>
      <c r="D24" s="1">
        <v>79</v>
      </c>
      <c r="E24" s="198">
        <v>6801</v>
      </c>
      <c r="F24" s="31">
        <v>1185</v>
      </c>
      <c r="G24" s="31">
        <v>1154</v>
      </c>
      <c r="H24" s="31">
        <v>718</v>
      </c>
      <c r="I24" s="31">
        <v>370</v>
      </c>
      <c r="J24" s="31">
        <v>0</v>
      </c>
      <c r="K24" s="31">
        <v>66</v>
      </c>
      <c r="L24" s="31">
        <v>31</v>
      </c>
      <c r="M24" s="31">
        <v>5322</v>
      </c>
      <c r="N24" s="31">
        <v>1763</v>
      </c>
      <c r="O24" s="31">
        <v>0</v>
      </c>
    </row>
    <row r="25" spans="2:15" ht="12" customHeight="1">
      <c r="B25" s="1">
        <v>80</v>
      </c>
      <c r="C25" s="1" t="s">
        <v>649</v>
      </c>
      <c r="D25" s="1">
        <v>84</v>
      </c>
      <c r="E25" s="198">
        <v>5114</v>
      </c>
      <c r="F25" s="31">
        <v>493</v>
      </c>
      <c r="G25" s="31">
        <v>484</v>
      </c>
      <c r="H25" s="31">
        <v>295</v>
      </c>
      <c r="I25" s="31">
        <v>166</v>
      </c>
      <c r="J25" s="31">
        <v>0</v>
      </c>
      <c r="K25" s="31">
        <v>23</v>
      </c>
      <c r="L25" s="31">
        <v>9</v>
      </c>
      <c r="M25" s="31">
        <v>4366</v>
      </c>
      <c r="N25" s="31">
        <v>1209</v>
      </c>
      <c r="O25" s="31">
        <v>2</v>
      </c>
    </row>
    <row r="26" spans="2:15" ht="12" customHeight="1">
      <c r="B26" s="1">
        <v>85</v>
      </c>
      <c r="C26" s="1" t="s">
        <v>398</v>
      </c>
      <c r="D26" s="1"/>
      <c r="E26" s="198">
        <v>6312</v>
      </c>
      <c r="F26" s="31">
        <v>208</v>
      </c>
      <c r="G26" s="31">
        <v>204</v>
      </c>
      <c r="H26" s="31">
        <v>112</v>
      </c>
      <c r="I26" s="31">
        <v>72</v>
      </c>
      <c r="J26" s="31">
        <v>0</v>
      </c>
      <c r="K26" s="31">
        <v>20</v>
      </c>
      <c r="L26" s="31">
        <v>4</v>
      </c>
      <c r="M26" s="31">
        <v>5891</v>
      </c>
      <c r="N26" s="31">
        <v>929</v>
      </c>
      <c r="O26" s="31">
        <v>3</v>
      </c>
    </row>
    <row r="27" spans="2:15" ht="1.5" customHeight="1">
      <c r="B27" s="1"/>
      <c r="C27" s="1"/>
      <c r="D27" s="1"/>
      <c r="E27" s="198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2:15" ht="12" customHeight="1">
      <c r="B28" s="577" t="s">
        <v>568</v>
      </c>
      <c r="C28" s="577"/>
      <c r="D28" s="581"/>
      <c r="E28" s="198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2:15" ht="12" customHeight="1">
      <c r="B29" s="1">
        <v>15</v>
      </c>
      <c r="C29" s="1" t="s">
        <v>569</v>
      </c>
      <c r="D29" s="1">
        <v>64</v>
      </c>
      <c r="E29" s="198">
        <f>SUM(E10:E20)</f>
        <v>63274</v>
      </c>
      <c r="F29" s="31">
        <f>SUM(F10:F20)</f>
        <v>47591</v>
      </c>
      <c r="G29" s="31">
        <f>SUM(G10:G20)</f>
        <v>45975</v>
      </c>
      <c r="H29" s="31">
        <f>SUM(H10:H21)</f>
        <v>40719</v>
      </c>
      <c r="I29" s="31">
        <f>SUM(I10:I20)</f>
        <v>4148</v>
      </c>
      <c r="J29" s="31">
        <f>SUM(J10:J20)</f>
        <v>359</v>
      </c>
      <c r="K29" s="31">
        <f>SUM(K10:K21)</f>
        <v>749</v>
      </c>
      <c r="L29" s="31">
        <f>SUM(L10:L21)</f>
        <v>1616</v>
      </c>
      <c r="M29" s="31">
        <f>SUM(M10:M20)</f>
        <v>10957</v>
      </c>
      <c r="N29" s="31">
        <f>SUM(N10:N21)</f>
        <v>5306</v>
      </c>
      <c r="O29" s="31">
        <f>SUM(O10:O20)</f>
        <v>4185</v>
      </c>
    </row>
    <row r="30" spans="2:15" ht="12" customHeight="1">
      <c r="B30" s="1">
        <v>65</v>
      </c>
      <c r="C30" s="1" t="s">
        <v>398</v>
      </c>
      <c r="D30" s="1"/>
      <c r="E30" s="198">
        <f>SUM(E22:E26)</f>
        <v>35036</v>
      </c>
      <c r="F30" s="31">
        <f t="shared" ref="F30:O30" si="1">SUM(F22:F26)</f>
        <v>8538</v>
      </c>
      <c r="G30" s="31">
        <f t="shared" si="1"/>
        <v>8266</v>
      </c>
      <c r="H30" s="31">
        <f t="shared" si="1"/>
        <v>5774</v>
      </c>
      <c r="I30" s="31">
        <f t="shared" si="1"/>
        <v>2171</v>
      </c>
      <c r="J30" s="31">
        <f t="shared" si="1"/>
        <v>3</v>
      </c>
      <c r="K30" s="31">
        <f t="shared" si="1"/>
        <v>318</v>
      </c>
      <c r="L30" s="31">
        <f t="shared" si="1"/>
        <v>272</v>
      </c>
      <c r="M30" s="31">
        <f t="shared" si="1"/>
        <v>25143</v>
      </c>
      <c r="N30" s="31">
        <f t="shared" si="1"/>
        <v>7930</v>
      </c>
      <c r="O30" s="31">
        <f t="shared" si="1"/>
        <v>6</v>
      </c>
    </row>
    <row r="31" spans="2:15" ht="6.9" customHeight="1">
      <c r="B31" s="1"/>
      <c r="C31" s="1"/>
      <c r="D31" s="1"/>
      <c r="E31" s="198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2:15" ht="15.9" customHeight="1">
      <c r="B32" s="577" t="s">
        <v>184</v>
      </c>
      <c r="C32" s="577"/>
      <c r="D32" s="577"/>
      <c r="E32" s="198">
        <f t="shared" ref="E32:O32" si="2">SUM(E33:E49)</f>
        <v>46912</v>
      </c>
      <c r="F32" s="31">
        <f t="shared" si="2"/>
        <v>31040</v>
      </c>
      <c r="G32" s="31">
        <f t="shared" si="2"/>
        <v>29856</v>
      </c>
      <c r="H32" s="31">
        <f>SUM(H33:H49)</f>
        <v>28630</v>
      </c>
      <c r="I32" s="31">
        <f t="shared" si="2"/>
        <v>623</v>
      </c>
      <c r="J32" s="31">
        <f t="shared" si="2"/>
        <v>148</v>
      </c>
      <c r="K32" s="31">
        <f t="shared" si="2"/>
        <v>455</v>
      </c>
      <c r="L32" s="31">
        <f t="shared" si="2"/>
        <v>1184</v>
      </c>
      <c r="M32" s="31">
        <f t="shared" si="2"/>
        <v>12615</v>
      </c>
      <c r="N32" s="31">
        <f t="shared" si="2"/>
        <v>1582</v>
      </c>
      <c r="O32" s="31">
        <f t="shared" si="2"/>
        <v>2076</v>
      </c>
    </row>
    <row r="33" spans="2:15" ht="12" customHeight="1">
      <c r="B33" s="1">
        <v>15</v>
      </c>
      <c r="C33" s="1" t="s">
        <v>570</v>
      </c>
      <c r="D33" s="1">
        <v>19</v>
      </c>
      <c r="E33" s="198">
        <v>2714</v>
      </c>
      <c r="F33" s="31">
        <v>608</v>
      </c>
      <c r="G33" s="31">
        <v>578</v>
      </c>
      <c r="H33" s="31">
        <v>492</v>
      </c>
      <c r="I33" s="31">
        <v>3</v>
      </c>
      <c r="J33" s="31">
        <v>77</v>
      </c>
      <c r="K33" s="31">
        <v>6</v>
      </c>
      <c r="L33" s="31">
        <v>30</v>
      </c>
      <c r="M33" s="31">
        <v>1916</v>
      </c>
      <c r="N33" s="31">
        <v>5</v>
      </c>
      <c r="O33" s="31">
        <v>1875</v>
      </c>
    </row>
    <row r="34" spans="2:15" ht="12" customHeight="1">
      <c r="B34" s="1">
        <v>20</v>
      </c>
      <c r="C34" s="1" t="s">
        <v>570</v>
      </c>
      <c r="D34" s="1">
        <v>24</v>
      </c>
      <c r="E34" s="198">
        <v>2384</v>
      </c>
      <c r="F34" s="31">
        <v>1914</v>
      </c>
      <c r="G34" s="31">
        <v>1842</v>
      </c>
      <c r="H34" s="31">
        <v>1765</v>
      </c>
      <c r="I34" s="31">
        <v>10</v>
      </c>
      <c r="J34" s="31">
        <v>56</v>
      </c>
      <c r="K34" s="31">
        <v>11</v>
      </c>
      <c r="L34" s="31">
        <v>72</v>
      </c>
      <c r="M34" s="31">
        <v>216</v>
      </c>
      <c r="N34" s="31">
        <v>11</v>
      </c>
      <c r="O34" s="31">
        <v>173</v>
      </c>
    </row>
    <row r="35" spans="2:15" ht="12" customHeight="1">
      <c r="B35" s="1">
        <v>25</v>
      </c>
      <c r="C35" s="1" t="s">
        <v>570</v>
      </c>
      <c r="D35" s="1">
        <v>29</v>
      </c>
      <c r="E35" s="198">
        <v>2640</v>
      </c>
      <c r="F35" s="31">
        <v>2292</v>
      </c>
      <c r="G35" s="31">
        <v>2207</v>
      </c>
      <c r="H35" s="31">
        <v>2186</v>
      </c>
      <c r="I35" s="31">
        <v>3</v>
      </c>
      <c r="J35" s="31">
        <v>4</v>
      </c>
      <c r="K35" s="31">
        <v>14</v>
      </c>
      <c r="L35" s="31">
        <v>85</v>
      </c>
      <c r="M35" s="31">
        <v>72</v>
      </c>
      <c r="N35" s="31">
        <v>13</v>
      </c>
      <c r="O35" s="31">
        <v>14</v>
      </c>
    </row>
    <row r="36" spans="2:15" ht="12" customHeight="1">
      <c r="B36" s="1">
        <v>30</v>
      </c>
      <c r="C36" s="1" t="s">
        <v>570</v>
      </c>
      <c r="D36" s="1">
        <v>34</v>
      </c>
      <c r="E36" s="198">
        <v>3093</v>
      </c>
      <c r="F36" s="31">
        <v>2680</v>
      </c>
      <c r="G36" s="31">
        <v>2581</v>
      </c>
      <c r="H36" s="31">
        <v>2546</v>
      </c>
      <c r="I36" s="31">
        <v>7</v>
      </c>
      <c r="J36" s="31">
        <v>4</v>
      </c>
      <c r="K36" s="31">
        <v>24</v>
      </c>
      <c r="L36" s="31">
        <v>99</v>
      </c>
      <c r="M36" s="31">
        <v>72</v>
      </c>
      <c r="N36" s="31">
        <v>16</v>
      </c>
      <c r="O36" s="31">
        <v>6</v>
      </c>
    </row>
    <row r="37" spans="2:15" ht="12" customHeight="1">
      <c r="B37" s="1">
        <v>35</v>
      </c>
      <c r="C37" s="1" t="s">
        <v>570</v>
      </c>
      <c r="D37" s="1">
        <v>39</v>
      </c>
      <c r="E37" s="198">
        <v>3366</v>
      </c>
      <c r="F37" s="31">
        <v>2984</v>
      </c>
      <c r="G37" s="31">
        <v>2888</v>
      </c>
      <c r="H37" s="31">
        <v>2850</v>
      </c>
      <c r="I37" s="31">
        <v>14</v>
      </c>
      <c r="J37" s="31">
        <v>7</v>
      </c>
      <c r="K37" s="31">
        <v>17</v>
      </c>
      <c r="L37" s="31">
        <v>96</v>
      </c>
      <c r="M37" s="31">
        <v>90</v>
      </c>
      <c r="N37" s="31">
        <v>24</v>
      </c>
      <c r="O37" s="31">
        <v>3</v>
      </c>
    </row>
    <row r="38" spans="2:15" ht="1.5" customHeight="1">
      <c r="B38" s="1"/>
      <c r="C38" s="1"/>
      <c r="D38" s="1"/>
      <c r="E38" s="198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2:15" ht="12" customHeight="1">
      <c r="B39" s="1">
        <v>40</v>
      </c>
      <c r="C39" s="1" t="s">
        <v>570</v>
      </c>
      <c r="D39" s="1">
        <v>44</v>
      </c>
      <c r="E39" s="198">
        <v>3750</v>
      </c>
      <c r="F39" s="31">
        <v>3296</v>
      </c>
      <c r="G39" s="31">
        <v>3184</v>
      </c>
      <c r="H39" s="31">
        <v>3147</v>
      </c>
      <c r="I39" s="31">
        <v>9</v>
      </c>
      <c r="J39" s="31">
        <v>0</v>
      </c>
      <c r="K39" s="31">
        <v>28</v>
      </c>
      <c r="L39" s="31">
        <v>112</v>
      </c>
      <c r="M39" s="31">
        <v>89</v>
      </c>
      <c r="N39" s="31">
        <v>24</v>
      </c>
      <c r="O39" s="31">
        <v>0</v>
      </c>
    </row>
    <row r="40" spans="2:15" ht="12" customHeight="1">
      <c r="B40" s="1">
        <v>45</v>
      </c>
      <c r="C40" s="1" t="s">
        <v>570</v>
      </c>
      <c r="D40" s="1">
        <v>49</v>
      </c>
      <c r="E40" s="198">
        <v>4402</v>
      </c>
      <c r="F40" s="31">
        <v>3946</v>
      </c>
      <c r="G40" s="31">
        <v>3811</v>
      </c>
      <c r="H40" s="31">
        <v>3761</v>
      </c>
      <c r="I40" s="31">
        <v>14</v>
      </c>
      <c r="J40" s="31">
        <v>0</v>
      </c>
      <c r="K40" s="31">
        <v>36</v>
      </c>
      <c r="L40" s="31">
        <v>135</v>
      </c>
      <c r="M40" s="31">
        <v>105</v>
      </c>
      <c r="N40" s="31">
        <v>31</v>
      </c>
      <c r="O40" s="31">
        <v>1</v>
      </c>
    </row>
    <row r="41" spans="2:15" ht="12" customHeight="1">
      <c r="B41" s="1">
        <v>50</v>
      </c>
      <c r="C41" s="1" t="s">
        <v>570</v>
      </c>
      <c r="D41" s="1">
        <v>54</v>
      </c>
      <c r="E41" s="198">
        <v>3398</v>
      </c>
      <c r="F41" s="31">
        <v>3007</v>
      </c>
      <c r="G41" s="31">
        <v>2892</v>
      </c>
      <c r="H41" s="31">
        <v>2853</v>
      </c>
      <c r="I41" s="31">
        <v>10</v>
      </c>
      <c r="J41" s="31">
        <v>0</v>
      </c>
      <c r="K41" s="31">
        <v>29</v>
      </c>
      <c r="L41" s="31">
        <v>115</v>
      </c>
      <c r="M41" s="31">
        <v>127</v>
      </c>
      <c r="N41" s="31">
        <v>40</v>
      </c>
      <c r="O41" s="31">
        <v>0</v>
      </c>
    </row>
    <row r="42" spans="2:15" ht="12" customHeight="1">
      <c r="B42" s="1">
        <v>55</v>
      </c>
      <c r="C42" s="1" t="s">
        <v>570</v>
      </c>
      <c r="D42" s="1">
        <v>59</v>
      </c>
      <c r="E42" s="198">
        <v>3225</v>
      </c>
      <c r="F42" s="31">
        <v>2878</v>
      </c>
      <c r="G42" s="31">
        <v>2774</v>
      </c>
      <c r="H42" s="31">
        <v>2722</v>
      </c>
      <c r="I42" s="31">
        <v>23</v>
      </c>
      <c r="J42" s="31">
        <v>0</v>
      </c>
      <c r="K42" s="31">
        <v>29</v>
      </c>
      <c r="L42" s="31">
        <v>104</v>
      </c>
      <c r="M42" s="31">
        <v>138</v>
      </c>
      <c r="N42" s="31">
        <v>40</v>
      </c>
      <c r="O42" s="31">
        <v>1</v>
      </c>
    </row>
    <row r="43" spans="2:15" ht="12" customHeight="1">
      <c r="B43" s="1">
        <v>60</v>
      </c>
      <c r="C43" s="1" t="s">
        <v>570</v>
      </c>
      <c r="D43" s="1">
        <v>64</v>
      </c>
      <c r="E43" s="198">
        <v>3132</v>
      </c>
      <c r="F43" s="31">
        <v>2590</v>
      </c>
      <c r="G43" s="31">
        <v>2471</v>
      </c>
      <c r="H43" s="31">
        <v>2390</v>
      </c>
      <c r="I43" s="31">
        <v>49</v>
      </c>
      <c r="J43" s="31">
        <v>0</v>
      </c>
      <c r="K43" s="31">
        <v>32</v>
      </c>
      <c r="L43" s="31">
        <v>119</v>
      </c>
      <c r="M43" s="31">
        <v>428</v>
      </c>
      <c r="N43" s="31">
        <v>107</v>
      </c>
      <c r="O43" s="31">
        <v>2</v>
      </c>
    </row>
    <row r="44" spans="2:15" ht="2.1" customHeight="1">
      <c r="B44" s="1"/>
      <c r="C44" s="1"/>
      <c r="D44" s="1"/>
      <c r="E44" s="198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2:15" ht="12" customHeight="1">
      <c r="B45" s="1">
        <v>65</v>
      </c>
      <c r="C45" s="1" t="s">
        <v>570</v>
      </c>
      <c r="D45" s="1">
        <v>69</v>
      </c>
      <c r="E45" s="198">
        <v>3693</v>
      </c>
      <c r="F45" s="31">
        <v>2128</v>
      </c>
      <c r="G45" s="31">
        <v>2004</v>
      </c>
      <c r="H45" s="31">
        <v>1801</v>
      </c>
      <c r="I45" s="31">
        <v>141</v>
      </c>
      <c r="J45" s="31">
        <v>0</v>
      </c>
      <c r="K45" s="31">
        <v>62</v>
      </c>
      <c r="L45" s="31">
        <v>124</v>
      </c>
      <c r="M45" s="31">
        <v>1425</v>
      </c>
      <c r="N45" s="31">
        <v>236</v>
      </c>
      <c r="O45" s="31">
        <v>0</v>
      </c>
    </row>
    <row r="46" spans="2:15" ht="12" customHeight="1">
      <c r="B46" s="1">
        <v>70</v>
      </c>
      <c r="C46" s="1" t="s">
        <v>570</v>
      </c>
      <c r="D46" s="1">
        <v>74</v>
      </c>
      <c r="E46" s="198">
        <v>4224</v>
      </c>
      <c r="F46" s="31">
        <v>1641</v>
      </c>
      <c r="G46" s="31">
        <v>1584</v>
      </c>
      <c r="H46" s="31">
        <v>1331</v>
      </c>
      <c r="I46" s="31">
        <v>159</v>
      </c>
      <c r="J46" s="31">
        <v>0</v>
      </c>
      <c r="K46" s="31">
        <v>94</v>
      </c>
      <c r="L46" s="31">
        <v>57</v>
      </c>
      <c r="M46" s="31">
        <v>2423</v>
      </c>
      <c r="N46" s="31">
        <v>348</v>
      </c>
      <c r="O46" s="31">
        <v>1</v>
      </c>
    </row>
    <row r="47" spans="2:15" ht="12" customHeight="1">
      <c r="B47" s="1">
        <v>75</v>
      </c>
      <c r="C47" s="1" t="s">
        <v>570</v>
      </c>
      <c r="D47" s="1">
        <v>79</v>
      </c>
      <c r="E47" s="198">
        <v>2961</v>
      </c>
      <c r="F47" s="31">
        <v>687</v>
      </c>
      <c r="G47" s="31">
        <v>660</v>
      </c>
      <c r="H47" s="31">
        <v>507</v>
      </c>
      <c r="I47" s="31">
        <v>108</v>
      </c>
      <c r="J47" s="31">
        <v>0</v>
      </c>
      <c r="K47" s="31">
        <v>45</v>
      </c>
      <c r="L47" s="31">
        <v>27</v>
      </c>
      <c r="M47" s="31">
        <v>2157</v>
      </c>
      <c r="N47" s="31">
        <v>312</v>
      </c>
      <c r="O47" s="31">
        <v>0</v>
      </c>
    </row>
    <row r="48" spans="2:15" ht="12" customHeight="1">
      <c r="B48" s="1">
        <v>80</v>
      </c>
      <c r="C48" s="1" t="s">
        <v>570</v>
      </c>
      <c r="D48" s="1">
        <v>84</v>
      </c>
      <c r="E48" s="198">
        <v>2066</v>
      </c>
      <c r="F48" s="31">
        <v>269</v>
      </c>
      <c r="G48" s="31">
        <v>264</v>
      </c>
      <c r="H48" s="31">
        <v>201</v>
      </c>
      <c r="I48" s="31">
        <v>48</v>
      </c>
      <c r="J48" s="31">
        <v>0</v>
      </c>
      <c r="K48" s="31">
        <v>15</v>
      </c>
      <c r="L48" s="31">
        <v>5</v>
      </c>
      <c r="M48" s="31">
        <v>1686</v>
      </c>
      <c r="N48" s="31">
        <v>229</v>
      </c>
      <c r="O48" s="31">
        <v>0</v>
      </c>
    </row>
    <row r="49" spans="2:15" ht="12" customHeight="1">
      <c r="B49" s="1">
        <v>85</v>
      </c>
      <c r="C49" s="1" t="s">
        <v>398</v>
      </c>
      <c r="D49" s="1"/>
      <c r="E49" s="198">
        <v>1864</v>
      </c>
      <c r="F49" s="31">
        <v>120</v>
      </c>
      <c r="G49" s="31">
        <v>116</v>
      </c>
      <c r="H49" s="31">
        <v>78</v>
      </c>
      <c r="I49" s="31">
        <v>25</v>
      </c>
      <c r="J49" s="31">
        <v>0</v>
      </c>
      <c r="K49" s="31">
        <v>13</v>
      </c>
      <c r="L49" s="31">
        <v>4</v>
      </c>
      <c r="M49" s="31">
        <v>1671</v>
      </c>
      <c r="N49" s="31">
        <v>146</v>
      </c>
      <c r="O49" s="31">
        <v>0</v>
      </c>
    </row>
    <row r="50" spans="2:15" ht="5.0999999999999996" customHeight="1">
      <c r="B50" s="1"/>
      <c r="C50" s="1"/>
      <c r="D50" s="1"/>
      <c r="E50" s="198"/>
      <c r="F50" s="31"/>
      <c r="G50" s="31"/>
      <c r="H50" s="31"/>
      <c r="I50" s="31"/>
      <c r="J50" s="31"/>
      <c r="K50" s="31"/>
      <c r="L50" s="31"/>
      <c r="M50" s="31"/>
      <c r="N50" s="31"/>
      <c r="O50" s="31"/>
    </row>
    <row r="51" spans="2:15" ht="15.9" customHeight="1">
      <c r="B51" s="577" t="s">
        <v>185</v>
      </c>
      <c r="C51" s="577"/>
      <c r="D51" s="577"/>
      <c r="E51" s="198">
        <f>SUM(E52:E68)</f>
        <v>51398</v>
      </c>
      <c r="F51" s="31">
        <f t="shared" ref="F51:O51" si="3">SUM(F52:F68)</f>
        <v>25089</v>
      </c>
      <c r="G51" s="31">
        <f t="shared" si="3"/>
        <v>24385</v>
      </c>
      <c r="H51" s="31">
        <f t="shared" si="3"/>
        <v>17863</v>
      </c>
      <c r="I51" s="31">
        <f t="shared" si="3"/>
        <v>5696</v>
      </c>
      <c r="J51" s="31">
        <f t="shared" si="3"/>
        <v>214</v>
      </c>
      <c r="K51" s="31">
        <f t="shared" si="3"/>
        <v>612</v>
      </c>
      <c r="L51" s="31">
        <f t="shared" si="3"/>
        <v>704</v>
      </c>
      <c r="M51" s="31">
        <f t="shared" si="3"/>
        <v>23485</v>
      </c>
      <c r="N51" s="31">
        <f t="shared" si="3"/>
        <v>11654</v>
      </c>
      <c r="O51" s="31">
        <f t="shared" si="3"/>
        <v>2115</v>
      </c>
    </row>
    <row r="52" spans="2:15" ht="12" customHeight="1">
      <c r="B52" s="1">
        <v>15</v>
      </c>
      <c r="C52" s="1" t="s">
        <v>570</v>
      </c>
      <c r="D52" s="1">
        <v>19</v>
      </c>
      <c r="E52" s="198">
        <v>2502</v>
      </c>
      <c r="F52" s="31">
        <v>401</v>
      </c>
      <c r="G52" s="31">
        <v>384</v>
      </c>
      <c r="H52" s="31">
        <v>261</v>
      </c>
      <c r="I52" s="31">
        <v>14</v>
      </c>
      <c r="J52" s="31">
        <v>104</v>
      </c>
      <c r="K52" s="31">
        <v>5</v>
      </c>
      <c r="L52" s="31">
        <v>17</v>
      </c>
      <c r="M52" s="31">
        <v>1912</v>
      </c>
      <c r="N52" s="31">
        <v>22</v>
      </c>
      <c r="O52" s="31">
        <v>1868</v>
      </c>
    </row>
    <row r="53" spans="2:15" ht="12" customHeight="1">
      <c r="B53" s="1">
        <v>20</v>
      </c>
      <c r="C53" s="1" t="s">
        <v>570</v>
      </c>
      <c r="D53" s="1">
        <v>24</v>
      </c>
      <c r="E53" s="198">
        <v>2287</v>
      </c>
      <c r="F53" s="31">
        <v>1761</v>
      </c>
      <c r="G53" s="31">
        <v>1700</v>
      </c>
      <c r="H53" s="31">
        <v>1529</v>
      </c>
      <c r="I53" s="31">
        <v>47</v>
      </c>
      <c r="J53" s="31">
        <v>87</v>
      </c>
      <c r="K53" s="31">
        <v>37</v>
      </c>
      <c r="L53" s="31">
        <v>61</v>
      </c>
      <c r="M53" s="31">
        <v>318</v>
      </c>
      <c r="N53" s="31">
        <v>93</v>
      </c>
      <c r="O53" s="31">
        <v>205</v>
      </c>
    </row>
    <row r="54" spans="2:15" ht="12" customHeight="1">
      <c r="B54" s="1">
        <v>25</v>
      </c>
      <c r="C54" s="1" t="s">
        <v>570</v>
      </c>
      <c r="D54" s="1">
        <v>29</v>
      </c>
      <c r="E54" s="198">
        <v>2544</v>
      </c>
      <c r="F54" s="31">
        <v>1984</v>
      </c>
      <c r="G54" s="31">
        <v>1907</v>
      </c>
      <c r="H54" s="31">
        <v>1652</v>
      </c>
      <c r="I54" s="31">
        <v>146</v>
      </c>
      <c r="J54" s="31">
        <v>9</v>
      </c>
      <c r="K54" s="31">
        <v>100</v>
      </c>
      <c r="L54" s="31">
        <v>77</v>
      </c>
      <c r="M54" s="31">
        <v>335</v>
      </c>
      <c r="N54" s="31">
        <v>297</v>
      </c>
      <c r="O54" s="31">
        <v>14</v>
      </c>
    </row>
    <row r="55" spans="2:15" ht="12" customHeight="1">
      <c r="B55" s="1">
        <v>30</v>
      </c>
      <c r="C55" s="1" t="s">
        <v>570</v>
      </c>
      <c r="D55" s="1">
        <v>34</v>
      </c>
      <c r="E55" s="198">
        <v>2897</v>
      </c>
      <c r="F55" s="31">
        <v>2005</v>
      </c>
      <c r="G55" s="31">
        <v>1932</v>
      </c>
      <c r="H55" s="31">
        <v>1474</v>
      </c>
      <c r="I55" s="31">
        <v>321</v>
      </c>
      <c r="J55" s="31">
        <v>3</v>
      </c>
      <c r="K55" s="31">
        <v>134</v>
      </c>
      <c r="L55" s="31">
        <v>73</v>
      </c>
      <c r="M55" s="31">
        <v>621</v>
      </c>
      <c r="N55" s="31">
        <v>575</v>
      </c>
      <c r="O55" s="31">
        <v>7</v>
      </c>
    </row>
    <row r="56" spans="2:15" ht="12" customHeight="1">
      <c r="B56" s="1">
        <v>35</v>
      </c>
      <c r="C56" s="1" t="s">
        <v>570</v>
      </c>
      <c r="D56" s="1">
        <v>39</v>
      </c>
      <c r="E56" s="198">
        <v>3225</v>
      </c>
      <c r="F56" s="31">
        <v>2359</v>
      </c>
      <c r="G56" s="31">
        <v>2272</v>
      </c>
      <c r="H56" s="31">
        <v>1680</v>
      </c>
      <c r="I56" s="31">
        <v>494</v>
      </c>
      <c r="J56" s="31">
        <v>3</v>
      </c>
      <c r="K56" s="31">
        <v>95</v>
      </c>
      <c r="L56" s="31">
        <v>87</v>
      </c>
      <c r="M56" s="31">
        <v>599</v>
      </c>
      <c r="N56" s="31">
        <v>550</v>
      </c>
      <c r="O56" s="31">
        <v>4</v>
      </c>
    </row>
    <row r="57" spans="2:15" ht="2.1" customHeight="1">
      <c r="B57" s="1"/>
      <c r="C57" s="1"/>
      <c r="D57" s="1"/>
      <c r="E57" s="198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2:15" ht="12" customHeight="1">
      <c r="B58" s="1">
        <v>40</v>
      </c>
      <c r="C58" s="1" t="s">
        <v>570</v>
      </c>
      <c r="D58" s="1">
        <v>44</v>
      </c>
      <c r="E58" s="198">
        <v>3439</v>
      </c>
      <c r="F58" s="31">
        <v>2565</v>
      </c>
      <c r="G58" s="31">
        <v>2506</v>
      </c>
      <c r="H58" s="31">
        <v>1913</v>
      </c>
      <c r="I58" s="31">
        <v>554</v>
      </c>
      <c r="J58" s="31">
        <v>1</v>
      </c>
      <c r="K58" s="31">
        <v>38</v>
      </c>
      <c r="L58" s="31">
        <v>59</v>
      </c>
      <c r="M58" s="31">
        <v>588</v>
      </c>
      <c r="N58" s="31">
        <v>536</v>
      </c>
      <c r="O58" s="31">
        <v>4</v>
      </c>
    </row>
    <row r="59" spans="2:15" ht="12" customHeight="1">
      <c r="B59" s="1">
        <v>45</v>
      </c>
      <c r="C59" s="1" t="s">
        <v>570</v>
      </c>
      <c r="D59" s="1">
        <v>49</v>
      </c>
      <c r="E59" s="198">
        <v>4027</v>
      </c>
      <c r="F59" s="31">
        <v>3147</v>
      </c>
      <c r="G59" s="31">
        <v>3061</v>
      </c>
      <c r="H59" s="31">
        <v>2347</v>
      </c>
      <c r="I59" s="31">
        <v>682</v>
      </c>
      <c r="J59" s="31">
        <v>1</v>
      </c>
      <c r="K59" s="31">
        <v>31</v>
      </c>
      <c r="L59" s="31">
        <v>86</v>
      </c>
      <c r="M59" s="31">
        <v>614</v>
      </c>
      <c r="N59" s="31">
        <v>570</v>
      </c>
      <c r="O59" s="31">
        <v>5</v>
      </c>
    </row>
    <row r="60" spans="2:15" ht="12" customHeight="1">
      <c r="B60" s="1">
        <v>50</v>
      </c>
      <c r="C60" s="1" t="s">
        <v>570</v>
      </c>
      <c r="D60" s="1">
        <v>54</v>
      </c>
      <c r="E60" s="198">
        <v>3530</v>
      </c>
      <c r="F60" s="31">
        <v>2774</v>
      </c>
      <c r="G60" s="31">
        <v>2695</v>
      </c>
      <c r="H60" s="31">
        <v>2091</v>
      </c>
      <c r="I60" s="31">
        <v>577</v>
      </c>
      <c r="J60" s="31">
        <v>1</v>
      </c>
      <c r="K60" s="31">
        <v>26</v>
      </c>
      <c r="L60" s="31">
        <v>79</v>
      </c>
      <c r="M60" s="31">
        <v>598</v>
      </c>
      <c r="N60" s="31">
        <v>548</v>
      </c>
      <c r="O60" s="31">
        <v>2</v>
      </c>
    </row>
    <row r="61" spans="2:15" ht="12" customHeight="1">
      <c r="B61" s="1">
        <v>55</v>
      </c>
      <c r="C61" s="1" t="s">
        <v>570</v>
      </c>
      <c r="D61" s="1">
        <v>59</v>
      </c>
      <c r="E61" s="198">
        <v>3252</v>
      </c>
      <c r="F61" s="31">
        <v>2403</v>
      </c>
      <c r="G61" s="31">
        <v>2349</v>
      </c>
      <c r="H61" s="31">
        <v>1744</v>
      </c>
      <c r="I61" s="31">
        <v>576</v>
      </c>
      <c r="J61" s="31">
        <v>2</v>
      </c>
      <c r="K61" s="31">
        <v>27</v>
      </c>
      <c r="L61" s="31">
        <v>54</v>
      </c>
      <c r="M61" s="31">
        <v>746</v>
      </c>
      <c r="N61" s="31">
        <v>670</v>
      </c>
      <c r="O61" s="31">
        <v>1</v>
      </c>
    </row>
    <row r="62" spans="2:15" ht="12" customHeight="1">
      <c r="B62" s="1">
        <v>60</v>
      </c>
      <c r="C62" s="1" t="s">
        <v>570</v>
      </c>
      <c r="D62" s="1">
        <v>64</v>
      </c>
      <c r="E62" s="198">
        <v>3467</v>
      </c>
      <c r="F62" s="31">
        <v>1997</v>
      </c>
      <c r="G62" s="31">
        <v>1941</v>
      </c>
      <c r="H62" s="31">
        <v>1316</v>
      </c>
      <c r="I62" s="31">
        <v>595</v>
      </c>
      <c r="J62" s="31">
        <v>0</v>
      </c>
      <c r="K62" s="31">
        <v>30</v>
      </c>
      <c r="L62" s="31">
        <v>56</v>
      </c>
      <c r="M62" s="31">
        <v>1373</v>
      </c>
      <c r="N62" s="31">
        <v>1134</v>
      </c>
      <c r="O62" s="31">
        <v>0</v>
      </c>
    </row>
    <row r="63" spans="2:15" ht="2.1" customHeight="1">
      <c r="B63" s="1"/>
      <c r="C63" s="1"/>
      <c r="D63" s="1"/>
      <c r="E63" s="198"/>
      <c r="F63" s="31"/>
      <c r="G63" s="31"/>
      <c r="H63" s="31"/>
      <c r="I63" s="31"/>
      <c r="J63" s="31"/>
      <c r="K63" s="31"/>
      <c r="L63" s="31"/>
      <c r="M63" s="31"/>
      <c r="N63" s="31"/>
      <c r="O63" s="31"/>
    </row>
    <row r="64" spans="2:15" ht="12" customHeight="1">
      <c r="B64" s="1">
        <v>65</v>
      </c>
      <c r="C64" s="1" t="s">
        <v>570</v>
      </c>
      <c r="D64" s="1">
        <v>69</v>
      </c>
      <c r="E64" s="198">
        <v>4054</v>
      </c>
      <c r="F64" s="31">
        <v>1610</v>
      </c>
      <c r="G64" s="31">
        <v>1582</v>
      </c>
      <c r="H64" s="31">
        <v>889</v>
      </c>
      <c r="I64" s="31">
        <v>666</v>
      </c>
      <c r="J64" s="31">
        <v>0</v>
      </c>
      <c r="K64" s="31">
        <v>27</v>
      </c>
      <c r="L64" s="31">
        <v>28</v>
      </c>
      <c r="M64" s="31">
        <v>2335</v>
      </c>
      <c r="N64" s="31">
        <v>1567</v>
      </c>
      <c r="O64" s="31">
        <v>0</v>
      </c>
    </row>
    <row r="65" spans="2:15" ht="12" customHeight="1">
      <c r="B65" s="1">
        <v>70</v>
      </c>
      <c r="C65" s="1" t="s">
        <v>570</v>
      </c>
      <c r="D65" s="1">
        <v>74</v>
      </c>
      <c r="E65" s="198">
        <v>4838</v>
      </c>
      <c r="F65" s="31">
        <v>1273</v>
      </c>
      <c r="G65" s="31">
        <v>1254</v>
      </c>
      <c r="H65" s="31">
        <v>628</v>
      </c>
      <c r="I65" s="31">
        <v>597</v>
      </c>
      <c r="J65" s="31">
        <v>3</v>
      </c>
      <c r="K65" s="31">
        <v>26</v>
      </c>
      <c r="L65" s="31">
        <v>19</v>
      </c>
      <c r="M65" s="31">
        <v>3381</v>
      </c>
      <c r="N65" s="31">
        <v>1878</v>
      </c>
      <c r="O65" s="31">
        <v>0</v>
      </c>
    </row>
    <row r="66" spans="2:15" ht="12" customHeight="1">
      <c r="B66" s="1">
        <v>75</v>
      </c>
      <c r="C66" s="1" t="s">
        <v>570</v>
      </c>
      <c r="D66" s="1">
        <v>79</v>
      </c>
      <c r="E66" s="198">
        <v>3840</v>
      </c>
      <c r="F66" s="31">
        <v>498</v>
      </c>
      <c r="G66" s="31">
        <v>494</v>
      </c>
      <c r="H66" s="31">
        <v>211</v>
      </c>
      <c r="I66" s="31">
        <v>262</v>
      </c>
      <c r="J66" s="31">
        <v>0</v>
      </c>
      <c r="K66" s="31">
        <v>21</v>
      </c>
      <c r="L66" s="31">
        <v>4</v>
      </c>
      <c r="M66" s="31">
        <v>3165</v>
      </c>
      <c r="N66" s="31">
        <v>1451</v>
      </c>
      <c r="O66" s="31">
        <v>0</v>
      </c>
    </row>
    <row r="67" spans="2:15" ht="12" customHeight="1">
      <c r="B67" s="1">
        <v>80</v>
      </c>
      <c r="C67" s="1" t="s">
        <v>570</v>
      </c>
      <c r="D67" s="1">
        <v>84</v>
      </c>
      <c r="E67" s="198">
        <v>3048</v>
      </c>
      <c r="F67" s="31">
        <v>224</v>
      </c>
      <c r="G67" s="31">
        <v>220</v>
      </c>
      <c r="H67" s="31">
        <v>94</v>
      </c>
      <c r="I67" s="31">
        <v>118</v>
      </c>
      <c r="J67" s="31">
        <v>0</v>
      </c>
      <c r="K67" s="31">
        <v>8</v>
      </c>
      <c r="L67" s="31">
        <v>4</v>
      </c>
      <c r="M67" s="31">
        <v>2680</v>
      </c>
      <c r="N67" s="31">
        <v>980</v>
      </c>
      <c r="O67" s="31">
        <v>2</v>
      </c>
    </row>
    <row r="68" spans="2:15" ht="12" customHeight="1" thickBot="1">
      <c r="B68" s="3">
        <v>85</v>
      </c>
      <c r="C68" s="3" t="s">
        <v>398</v>
      </c>
      <c r="D68" s="3"/>
      <c r="E68" s="199">
        <v>4448</v>
      </c>
      <c r="F68" s="37">
        <v>88</v>
      </c>
      <c r="G68" s="37">
        <v>88</v>
      </c>
      <c r="H68" s="37">
        <v>34</v>
      </c>
      <c r="I68" s="37">
        <v>47</v>
      </c>
      <c r="J68" s="37">
        <v>0</v>
      </c>
      <c r="K68" s="37">
        <v>7</v>
      </c>
      <c r="L68" s="37">
        <v>0</v>
      </c>
      <c r="M68" s="37">
        <v>4220</v>
      </c>
      <c r="N68" s="37">
        <v>783</v>
      </c>
      <c r="O68" s="37">
        <v>3</v>
      </c>
    </row>
    <row r="69" spans="2:15" ht="15.9" customHeight="1">
      <c r="C69" s="2" t="s">
        <v>888</v>
      </c>
    </row>
    <row r="70" spans="2:15" ht="13.2"/>
  </sheetData>
  <mergeCells count="17">
    <mergeCell ref="B5:D5"/>
    <mergeCell ref="B51:D51"/>
    <mergeCell ref="L5:L8"/>
    <mergeCell ref="B28:D28"/>
    <mergeCell ref="F2:M2"/>
    <mergeCell ref="F5:F8"/>
    <mergeCell ref="E4:E8"/>
    <mergeCell ref="M3:O3"/>
    <mergeCell ref="M4:O5"/>
    <mergeCell ref="K6:K8"/>
    <mergeCell ref="B4:D4"/>
    <mergeCell ref="B32:D32"/>
    <mergeCell ref="B9:D9"/>
    <mergeCell ref="B8:D8"/>
    <mergeCell ref="G5:K5"/>
    <mergeCell ref="F4:L4"/>
    <mergeCell ref="B6:D6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autoPageBreaks="0"/>
  </sheetPr>
  <dimension ref="A1:Y92"/>
  <sheetViews>
    <sheetView showGridLines="0" view="pageBreakPreview" topLeftCell="A31" zoomScaleNormal="100" zoomScaleSheetLayoutView="100" workbookViewId="0">
      <selection activeCell="H43" sqref="H43"/>
    </sheetView>
  </sheetViews>
  <sheetFormatPr defaultColWidth="9" defaultRowHeight="13.2"/>
  <cols>
    <col min="1" max="1" width="5.6640625" style="372" customWidth="1"/>
    <col min="2" max="3" width="1.109375" style="372" customWidth="1"/>
    <col min="4" max="4" width="14" style="381" customWidth="1"/>
    <col min="5" max="5" width="1.109375" style="381" customWidth="1"/>
    <col min="6" max="6" width="7.88671875" style="372" bestFit="1" customWidth="1"/>
    <col min="7" max="19" width="6.109375" style="372" customWidth="1"/>
    <col min="20" max="21" width="5.109375" style="372" customWidth="1"/>
    <col min="22" max="16384" width="9" style="372"/>
  </cols>
  <sheetData>
    <row r="1" spans="1:25" ht="13.5" customHeight="1"/>
    <row r="2" spans="1:25" s="2" customFormat="1" ht="15" customHeight="1">
      <c r="F2" s="365" t="s">
        <v>864</v>
      </c>
      <c r="G2" s="485" t="s">
        <v>905</v>
      </c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W2" s="291"/>
      <c r="X2" s="291"/>
      <c r="Y2" s="291"/>
    </row>
    <row r="3" spans="1:25" ht="13.8" thickBot="1">
      <c r="D3" s="382"/>
      <c r="E3" s="382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T3" s="383"/>
      <c r="U3" s="200" t="s">
        <v>879</v>
      </c>
    </row>
    <row r="4" spans="1:25" s="371" customFormat="1" ht="18" customHeight="1">
      <c r="A4" s="309"/>
      <c r="B4" s="600" t="s">
        <v>635</v>
      </c>
      <c r="C4" s="600"/>
      <c r="D4" s="600"/>
      <c r="E4" s="601"/>
      <c r="F4" s="206"/>
      <c r="G4" s="82">
        <v>15</v>
      </c>
      <c r="H4" s="82">
        <v>20</v>
      </c>
      <c r="I4" s="82">
        <v>25</v>
      </c>
      <c r="J4" s="82">
        <v>30</v>
      </c>
      <c r="K4" s="82">
        <v>35</v>
      </c>
      <c r="L4" s="82">
        <v>40</v>
      </c>
      <c r="M4" s="82">
        <v>45</v>
      </c>
      <c r="N4" s="82">
        <v>50</v>
      </c>
      <c r="O4" s="82">
        <v>55</v>
      </c>
      <c r="P4" s="82">
        <v>60</v>
      </c>
      <c r="Q4" s="82">
        <v>65</v>
      </c>
      <c r="R4" s="82">
        <v>70</v>
      </c>
      <c r="S4" s="82">
        <v>75</v>
      </c>
      <c r="T4" s="82">
        <v>80</v>
      </c>
      <c r="U4" s="83">
        <v>85</v>
      </c>
    </row>
    <row r="5" spans="1:25" s="366" customFormat="1">
      <c r="A5" s="384"/>
      <c r="B5" s="602"/>
      <c r="C5" s="602"/>
      <c r="D5" s="602"/>
      <c r="E5" s="603"/>
      <c r="F5" s="300" t="s">
        <v>650</v>
      </c>
      <c r="G5" s="268" t="s">
        <v>172</v>
      </c>
      <c r="H5" s="268" t="s">
        <v>172</v>
      </c>
      <c r="I5" s="268" t="s">
        <v>172</v>
      </c>
      <c r="J5" s="268" t="s">
        <v>172</v>
      </c>
      <c r="K5" s="268" t="s">
        <v>172</v>
      </c>
      <c r="L5" s="268" t="s">
        <v>172</v>
      </c>
      <c r="M5" s="268" t="s">
        <v>172</v>
      </c>
      <c r="N5" s="268" t="s">
        <v>172</v>
      </c>
      <c r="O5" s="268" t="s">
        <v>172</v>
      </c>
      <c r="P5" s="268" t="s">
        <v>172</v>
      </c>
      <c r="Q5" s="268" t="s">
        <v>172</v>
      </c>
      <c r="R5" s="268" t="s">
        <v>172</v>
      </c>
      <c r="S5" s="268" t="s">
        <v>172</v>
      </c>
      <c r="T5" s="268" t="s">
        <v>172</v>
      </c>
      <c r="U5" s="261" t="s">
        <v>614</v>
      </c>
    </row>
    <row r="6" spans="1:25" s="385" customFormat="1" ht="15.9" customHeight="1">
      <c r="A6" s="306"/>
      <c r="B6" s="604"/>
      <c r="C6" s="604"/>
      <c r="D6" s="604"/>
      <c r="E6" s="605"/>
      <c r="F6" s="331"/>
      <c r="G6" s="84">
        <v>19</v>
      </c>
      <c r="H6" s="84">
        <v>24</v>
      </c>
      <c r="I6" s="84">
        <v>29</v>
      </c>
      <c r="J6" s="84">
        <v>34</v>
      </c>
      <c r="K6" s="84">
        <v>39</v>
      </c>
      <c r="L6" s="84">
        <v>44</v>
      </c>
      <c r="M6" s="84">
        <v>49</v>
      </c>
      <c r="N6" s="84">
        <v>54</v>
      </c>
      <c r="O6" s="84">
        <v>59</v>
      </c>
      <c r="P6" s="84">
        <v>64</v>
      </c>
      <c r="Q6" s="84">
        <v>69</v>
      </c>
      <c r="R6" s="84">
        <v>74</v>
      </c>
      <c r="S6" s="84">
        <v>79</v>
      </c>
      <c r="T6" s="84">
        <v>84</v>
      </c>
      <c r="U6" s="51" t="s">
        <v>651</v>
      </c>
    </row>
    <row r="7" spans="1:25" ht="6.9" customHeight="1">
      <c r="A7" s="383"/>
      <c r="B7" s="305"/>
      <c r="C7" s="305"/>
      <c r="D7" s="305"/>
      <c r="E7" s="305"/>
      <c r="F7" s="332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300"/>
    </row>
    <row r="8" spans="1:25" s="385" customFormat="1" ht="18" customHeight="1">
      <c r="B8" s="607" t="s">
        <v>188</v>
      </c>
      <c r="C8" s="607"/>
      <c r="D8" s="608"/>
      <c r="E8" s="306"/>
      <c r="F8" s="333">
        <f>SUM(G8:U8)</f>
        <v>54241</v>
      </c>
      <c r="G8" s="201">
        <f t="shared" ref="G8:U8" si="0">SUM(G9:G29)</f>
        <v>962</v>
      </c>
      <c r="H8" s="201">
        <f t="shared" si="0"/>
        <v>3542</v>
      </c>
      <c r="I8" s="201">
        <f t="shared" si="0"/>
        <v>4114</v>
      </c>
      <c r="J8" s="201">
        <f t="shared" si="0"/>
        <v>4513</v>
      </c>
      <c r="K8" s="201">
        <f t="shared" si="0"/>
        <v>5160</v>
      </c>
      <c r="L8" s="201">
        <f t="shared" si="0"/>
        <v>5690</v>
      </c>
      <c r="M8" s="201">
        <f t="shared" si="0"/>
        <v>6872</v>
      </c>
      <c r="N8" s="201">
        <f t="shared" si="0"/>
        <v>5587</v>
      </c>
      <c r="O8" s="201">
        <f t="shared" si="0"/>
        <v>5123</v>
      </c>
      <c r="P8" s="201">
        <f t="shared" si="0"/>
        <v>4412</v>
      </c>
      <c r="Q8" s="201">
        <f t="shared" si="0"/>
        <v>3586</v>
      </c>
      <c r="R8" s="201">
        <f t="shared" si="0"/>
        <v>2838</v>
      </c>
      <c r="S8" s="201">
        <f t="shared" si="0"/>
        <v>1154</v>
      </c>
      <c r="T8" s="201">
        <f t="shared" si="0"/>
        <v>484</v>
      </c>
      <c r="U8" s="201">
        <f t="shared" si="0"/>
        <v>204</v>
      </c>
    </row>
    <row r="9" spans="1:25" ht="15" customHeight="1">
      <c r="A9" s="383"/>
      <c r="B9" s="383"/>
      <c r="C9" s="596" t="s">
        <v>572</v>
      </c>
      <c r="D9" s="596"/>
      <c r="E9" s="308"/>
      <c r="F9" s="198">
        <f>SUM(G9:U9)</f>
        <v>1203</v>
      </c>
      <c r="G9" s="81">
        <v>5</v>
      </c>
      <c r="H9" s="81">
        <v>19</v>
      </c>
      <c r="I9" s="81">
        <v>16</v>
      </c>
      <c r="J9" s="81">
        <v>30</v>
      </c>
      <c r="K9" s="81">
        <v>37</v>
      </c>
      <c r="L9" s="81">
        <v>35</v>
      </c>
      <c r="M9" s="81">
        <v>56</v>
      </c>
      <c r="N9" s="81">
        <v>53</v>
      </c>
      <c r="O9" s="81">
        <v>33</v>
      </c>
      <c r="P9" s="81">
        <v>77</v>
      </c>
      <c r="Q9" s="81">
        <v>183</v>
      </c>
      <c r="R9" s="81">
        <v>261</v>
      </c>
      <c r="S9" s="81">
        <v>203</v>
      </c>
      <c r="T9" s="81">
        <v>122</v>
      </c>
      <c r="U9" s="81">
        <v>73</v>
      </c>
    </row>
    <row r="10" spans="1:25" ht="15" customHeight="1">
      <c r="A10" s="383"/>
      <c r="B10" s="383"/>
      <c r="C10" s="596" t="s">
        <v>573</v>
      </c>
      <c r="D10" s="596"/>
      <c r="E10" s="308"/>
      <c r="F10" s="198">
        <f t="shared" ref="F10:F21" si="1">SUM(G10:U10)</f>
        <v>35</v>
      </c>
      <c r="G10" s="81">
        <v>0</v>
      </c>
      <c r="H10" s="81">
        <v>2</v>
      </c>
      <c r="I10" s="81">
        <v>0</v>
      </c>
      <c r="J10" s="81">
        <v>0</v>
      </c>
      <c r="K10" s="81">
        <v>4</v>
      </c>
      <c r="L10" s="81">
        <v>5</v>
      </c>
      <c r="M10" s="81">
        <v>8</v>
      </c>
      <c r="N10" s="81">
        <v>0</v>
      </c>
      <c r="O10" s="81">
        <v>4</v>
      </c>
      <c r="P10" s="81">
        <v>2</v>
      </c>
      <c r="Q10" s="81">
        <v>0</v>
      </c>
      <c r="R10" s="81">
        <v>5</v>
      </c>
      <c r="S10" s="81">
        <v>4</v>
      </c>
      <c r="T10" s="81">
        <v>1</v>
      </c>
      <c r="U10" s="81">
        <v>0</v>
      </c>
    </row>
    <row r="11" spans="1:25" ht="15" customHeight="1">
      <c r="A11" s="383"/>
      <c r="B11" s="383"/>
      <c r="C11" s="596" t="s">
        <v>574</v>
      </c>
      <c r="D11" s="596"/>
      <c r="E11" s="308"/>
      <c r="F11" s="198">
        <f t="shared" si="1"/>
        <v>86</v>
      </c>
      <c r="G11" s="81">
        <v>0</v>
      </c>
      <c r="H11" s="81">
        <v>2</v>
      </c>
      <c r="I11" s="81">
        <v>1</v>
      </c>
      <c r="J11" s="81">
        <v>2</v>
      </c>
      <c r="K11" s="81">
        <v>2</v>
      </c>
      <c r="L11" s="81">
        <v>2</v>
      </c>
      <c r="M11" s="81">
        <v>5</v>
      </c>
      <c r="N11" s="81">
        <v>4</v>
      </c>
      <c r="O11" s="81">
        <v>8</v>
      </c>
      <c r="P11" s="81">
        <v>5</v>
      </c>
      <c r="Q11" s="81">
        <v>9</v>
      </c>
      <c r="R11" s="81">
        <v>20</v>
      </c>
      <c r="S11" s="81">
        <v>7</v>
      </c>
      <c r="T11" s="81">
        <v>8</v>
      </c>
      <c r="U11" s="81">
        <v>11</v>
      </c>
    </row>
    <row r="12" spans="1:25" ht="24" customHeight="1">
      <c r="A12" s="383"/>
      <c r="B12" s="383"/>
      <c r="C12" s="606" t="s">
        <v>892</v>
      </c>
      <c r="D12" s="606"/>
      <c r="E12" s="308"/>
      <c r="F12" s="198">
        <f t="shared" si="1"/>
        <v>7</v>
      </c>
      <c r="G12" s="81">
        <v>0</v>
      </c>
      <c r="H12" s="81">
        <v>0</v>
      </c>
      <c r="I12" s="81">
        <v>0</v>
      </c>
      <c r="J12" s="81">
        <v>3</v>
      </c>
      <c r="K12" s="81">
        <v>2</v>
      </c>
      <c r="L12" s="81">
        <v>0</v>
      </c>
      <c r="M12" s="81">
        <v>0</v>
      </c>
      <c r="N12" s="81">
        <v>0</v>
      </c>
      <c r="O12" s="81">
        <v>0</v>
      </c>
      <c r="P12" s="81">
        <v>1</v>
      </c>
      <c r="Q12" s="81">
        <v>1</v>
      </c>
      <c r="R12" s="81">
        <v>0</v>
      </c>
      <c r="S12" s="81">
        <v>0</v>
      </c>
      <c r="T12" s="81">
        <v>0</v>
      </c>
      <c r="U12" s="81">
        <v>0</v>
      </c>
    </row>
    <row r="13" spans="1:25" ht="15" customHeight="1">
      <c r="A13" s="383"/>
      <c r="B13" s="383"/>
      <c r="C13" s="596" t="s">
        <v>575</v>
      </c>
      <c r="D13" s="596"/>
      <c r="E13" s="308"/>
      <c r="F13" s="198">
        <f t="shared" si="1"/>
        <v>4366</v>
      </c>
      <c r="G13" s="81">
        <v>57</v>
      </c>
      <c r="H13" s="81">
        <v>211</v>
      </c>
      <c r="I13" s="81">
        <v>268</v>
      </c>
      <c r="J13" s="81">
        <v>298</v>
      </c>
      <c r="K13" s="81">
        <v>384</v>
      </c>
      <c r="L13" s="81">
        <v>511</v>
      </c>
      <c r="M13" s="81">
        <v>664</v>
      </c>
      <c r="N13" s="81">
        <v>435</v>
      </c>
      <c r="O13" s="81">
        <v>331</v>
      </c>
      <c r="P13" s="81">
        <v>364</v>
      </c>
      <c r="Q13" s="81">
        <v>408</v>
      </c>
      <c r="R13" s="81">
        <v>313</v>
      </c>
      <c r="S13" s="81">
        <v>96</v>
      </c>
      <c r="T13" s="81">
        <v>22</v>
      </c>
      <c r="U13" s="81">
        <v>4</v>
      </c>
    </row>
    <row r="14" spans="1:25" ht="15" customHeight="1">
      <c r="A14" s="383"/>
      <c r="B14" s="383"/>
      <c r="C14" s="596" t="s">
        <v>576</v>
      </c>
      <c r="D14" s="596"/>
      <c r="E14" s="308"/>
      <c r="F14" s="198">
        <f t="shared" si="1"/>
        <v>12541</v>
      </c>
      <c r="G14" s="81">
        <v>328</v>
      </c>
      <c r="H14" s="81">
        <v>1077</v>
      </c>
      <c r="I14" s="81">
        <v>1330</v>
      </c>
      <c r="J14" s="81">
        <v>1498</v>
      </c>
      <c r="K14" s="81">
        <v>1440</v>
      </c>
      <c r="L14" s="81">
        <v>1339</v>
      </c>
      <c r="M14" s="81">
        <v>1701</v>
      </c>
      <c r="N14" s="81">
        <v>1264</v>
      </c>
      <c r="O14" s="81">
        <v>1196</v>
      </c>
      <c r="P14" s="81">
        <v>689</v>
      </c>
      <c r="Q14" s="81">
        <v>359</v>
      </c>
      <c r="R14" s="81">
        <v>211</v>
      </c>
      <c r="S14" s="81">
        <v>75</v>
      </c>
      <c r="T14" s="81">
        <v>27</v>
      </c>
      <c r="U14" s="81">
        <v>7</v>
      </c>
    </row>
    <row r="15" spans="1:25" ht="22.5" customHeight="1">
      <c r="A15" s="383"/>
      <c r="B15" s="383"/>
      <c r="C15" s="598" t="s">
        <v>175</v>
      </c>
      <c r="D15" s="598"/>
      <c r="E15" s="202"/>
      <c r="F15" s="198">
        <f t="shared" si="1"/>
        <v>271</v>
      </c>
      <c r="G15" s="81">
        <v>1</v>
      </c>
      <c r="H15" s="81">
        <v>18</v>
      </c>
      <c r="I15" s="81">
        <v>22</v>
      </c>
      <c r="J15" s="81">
        <v>16</v>
      </c>
      <c r="K15" s="81">
        <v>26</v>
      </c>
      <c r="L15" s="81">
        <v>36</v>
      </c>
      <c r="M15" s="81">
        <v>52</v>
      </c>
      <c r="N15" s="81">
        <v>39</v>
      </c>
      <c r="O15" s="81">
        <v>31</v>
      </c>
      <c r="P15" s="81">
        <v>15</v>
      </c>
      <c r="Q15" s="81">
        <v>12</v>
      </c>
      <c r="R15" s="81">
        <v>2</v>
      </c>
      <c r="S15" s="81">
        <v>1</v>
      </c>
      <c r="T15" s="81">
        <v>0</v>
      </c>
      <c r="U15" s="81">
        <v>0</v>
      </c>
    </row>
    <row r="16" spans="1:25" ht="15" customHeight="1">
      <c r="A16" s="383"/>
      <c r="B16" s="383"/>
      <c r="C16" s="596" t="s">
        <v>615</v>
      </c>
      <c r="D16" s="596"/>
      <c r="E16" s="308"/>
      <c r="F16" s="198">
        <f t="shared" si="1"/>
        <v>348</v>
      </c>
      <c r="G16" s="81">
        <v>1</v>
      </c>
      <c r="H16" s="81">
        <v>16</v>
      </c>
      <c r="I16" s="81">
        <v>21</v>
      </c>
      <c r="J16" s="81">
        <v>28</v>
      </c>
      <c r="K16" s="81">
        <v>42</v>
      </c>
      <c r="L16" s="81">
        <v>43</v>
      </c>
      <c r="M16" s="81">
        <v>53</v>
      </c>
      <c r="N16" s="81">
        <v>46</v>
      </c>
      <c r="O16" s="81">
        <v>45</v>
      </c>
      <c r="P16" s="81">
        <v>27</v>
      </c>
      <c r="Q16" s="81">
        <v>15</v>
      </c>
      <c r="R16" s="81">
        <v>6</v>
      </c>
      <c r="S16" s="81">
        <v>3</v>
      </c>
      <c r="T16" s="81">
        <v>2</v>
      </c>
      <c r="U16" s="81">
        <v>0</v>
      </c>
    </row>
    <row r="17" spans="1:21" ht="15" customHeight="1">
      <c r="A17" s="383"/>
      <c r="B17" s="383"/>
      <c r="C17" s="596" t="s">
        <v>893</v>
      </c>
      <c r="D17" s="596"/>
      <c r="E17" s="308"/>
      <c r="F17" s="198">
        <f t="shared" si="1"/>
        <v>3175</v>
      </c>
      <c r="G17" s="81">
        <v>24</v>
      </c>
      <c r="H17" s="81">
        <v>115</v>
      </c>
      <c r="I17" s="81">
        <v>152</v>
      </c>
      <c r="J17" s="81">
        <v>178</v>
      </c>
      <c r="K17" s="81">
        <v>294</v>
      </c>
      <c r="L17" s="81">
        <v>368</v>
      </c>
      <c r="M17" s="81">
        <v>498</v>
      </c>
      <c r="N17" s="81">
        <v>407</v>
      </c>
      <c r="O17" s="81">
        <v>371</v>
      </c>
      <c r="P17" s="81">
        <v>345</v>
      </c>
      <c r="Q17" s="81">
        <v>222</v>
      </c>
      <c r="R17" s="81">
        <v>169</v>
      </c>
      <c r="S17" s="81">
        <v>28</v>
      </c>
      <c r="T17" s="81">
        <v>4</v>
      </c>
      <c r="U17" s="81">
        <v>0</v>
      </c>
    </row>
    <row r="18" spans="1:21" ht="15" customHeight="1">
      <c r="A18" s="383"/>
      <c r="B18" s="383"/>
      <c r="C18" s="596" t="s">
        <v>891</v>
      </c>
      <c r="D18" s="596"/>
      <c r="E18" s="308"/>
      <c r="F18" s="198">
        <f t="shared" si="1"/>
        <v>7889</v>
      </c>
      <c r="G18" s="81">
        <v>115</v>
      </c>
      <c r="H18" s="81">
        <v>404</v>
      </c>
      <c r="I18" s="81">
        <v>442</v>
      </c>
      <c r="J18" s="81">
        <v>586</v>
      </c>
      <c r="K18" s="81">
        <v>677</v>
      </c>
      <c r="L18" s="81">
        <v>813</v>
      </c>
      <c r="M18" s="81">
        <v>1015</v>
      </c>
      <c r="N18" s="81">
        <v>862</v>
      </c>
      <c r="O18" s="81">
        <v>761</v>
      </c>
      <c r="P18" s="81">
        <v>760</v>
      </c>
      <c r="Q18" s="81">
        <v>668</v>
      </c>
      <c r="R18" s="81">
        <v>503</v>
      </c>
      <c r="S18" s="81">
        <v>170</v>
      </c>
      <c r="T18" s="81">
        <v>87</v>
      </c>
      <c r="U18" s="81">
        <v>26</v>
      </c>
    </row>
    <row r="19" spans="1:21" ht="15" customHeight="1">
      <c r="A19" s="383"/>
      <c r="B19" s="383"/>
      <c r="C19" s="596" t="s">
        <v>894</v>
      </c>
      <c r="D19" s="596"/>
      <c r="E19" s="308"/>
      <c r="F19" s="198">
        <f t="shared" si="1"/>
        <v>915</v>
      </c>
      <c r="G19" s="81">
        <v>13</v>
      </c>
      <c r="H19" s="81">
        <v>71</v>
      </c>
      <c r="I19" s="81">
        <v>95</v>
      </c>
      <c r="J19" s="81">
        <v>83</v>
      </c>
      <c r="K19" s="81">
        <v>75</v>
      </c>
      <c r="L19" s="81">
        <v>102</v>
      </c>
      <c r="M19" s="81">
        <v>101</v>
      </c>
      <c r="N19" s="81">
        <v>120</v>
      </c>
      <c r="O19" s="81">
        <v>108</v>
      </c>
      <c r="P19" s="81">
        <v>82</v>
      </c>
      <c r="Q19" s="81">
        <v>39</v>
      </c>
      <c r="R19" s="81">
        <v>18</v>
      </c>
      <c r="S19" s="81">
        <v>4</v>
      </c>
      <c r="T19" s="81">
        <v>4</v>
      </c>
      <c r="U19" s="81">
        <v>0</v>
      </c>
    </row>
    <row r="20" spans="1:21" ht="24" customHeight="1">
      <c r="A20" s="383"/>
      <c r="B20" s="383"/>
      <c r="C20" s="598" t="s">
        <v>895</v>
      </c>
      <c r="D20" s="598"/>
      <c r="E20" s="308"/>
      <c r="F20" s="198">
        <f t="shared" si="1"/>
        <v>661</v>
      </c>
      <c r="G20" s="81">
        <v>2</v>
      </c>
      <c r="H20" s="81">
        <v>16</v>
      </c>
      <c r="I20" s="81">
        <v>34</v>
      </c>
      <c r="J20" s="81">
        <v>39</v>
      </c>
      <c r="K20" s="81">
        <v>52</v>
      </c>
      <c r="L20" s="81">
        <v>56</v>
      </c>
      <c r="M20" s="81">
        <v>60</v>
      </c>
      <c r="N20" s="81">
        <v>71</v>
      </c>
      <c r="O20" s="81">
        <v>62</v>
      </c>
      <c r="P20" s="81">
        <v>56</v>
      </c>
      <c r="Q20" s="81">
        <v>76</v>
      </c>
      <c r="R20" s="81">
        <v>65</v>
      </c>
      <c r="S20" s="81">
        <v>35</v>
      </c>
      <c r="T20" s="81">
        <v>23</v>
      </c>
      <c r="U20" s="81">
        <v>14</v>
      </c>
    </row>
    <row r="21" spans="1:21" ht="24" customHeight="1">
      <c r="A21" s="383"/>
      <c r="B21" s="383"/>
      <c r="C21" s="598" t="s">
        <v>180</v>
      </c>
      <c r="D21" s="598"/>
      <c r="E21" s="308"/>
      <c r="F21" s="198">
        <f t="shared" si="1"/>
        <v>1170</v>
      </c>
      <c r="G21" s="81">
        <v>8</v>
      </c>
      <c r="H21" s="81">
        <v>50</v>
      </c>
      <c r="I21" s="81">
        <v>84</v>
      </c>
      <c r="J21" s="81">
        <v>86</v>
      </c>
      <c r="K21" s="81">
        <v>105</v>
      </c>
      <c r="L21" s="81">
        <v>140</v>
      </c>
      <c r="M21" s="81">
        <v>153</v>
      </c>
      <c r="N21" s="81">
        <v>101</v>
      </c>
      <c r="O21" s="81">
        <v>115</v>
      </c>
      <c r="P21" s="81">
        <v>118</v>
      </c>
      <c r="Q21" s="81">
        <v>110</v>
      </c>
      <c r="R21" s="81">
        <v>71</v>
      </c>
      <c r="S21" s="81">
        <v>18</v>
      </c>
      <c r="T21" s="81">
        <v>8</v>
      </c>
      <c r="U21" s="81">
        <v>3</v>
      </c>
    </row>
    <row r="22" spans="1:21" ht="24" customHeight="1">
      <c r="A22" s="383"/>
      <c r="B22" s="383"/>
      <c r="C22" s="596" t="s">
        <v>177</v>
      </c>
      <c r="D22" s="596"/>
      <c r="E22" s="308"/>
      <c r="F22" s="198">
        <f>SUM(G22:U22)</f>
        <v>2208</v>
      </c>
      <c r="G22" s="81">
        <v>126</v>
      </c>
      <c r="H22" s="81">
        <v>165</v>
      </c>
      <c r="I22" s="81">
        <v>126</v>
      </c>
      <c r="J22" s="81">
        <v>147</v>
      </c>
      <c r="K22" s="81">
        <v>193</v>
      </c>
      <c r="L22" s="81">
        <v>233</v>
      </c>
      <c r="M22" s="81">
        <v>234</v>
      </c>
      <c r="N22" s="81">
        <v>164</v>
      </c>
      <c r="O22" s="81">
        <v>172</v>
      </c>
      <c r="P22" s="81">
        <v>169</v>
      </c>
      <c r="Q22" s="81">
        <v>197</v>
      </c>
      <c r="R22" s="81">
        <v>190</v>
      </c>
      <c r="S22" s="81">
        <v>69</v>
      </c>
      <c r="T22" s="81">
        <v>17</v>
      </c>
      <c r="U22" s="81">
        <v>6</v>
      </c>
    </row>
    <row r="23" spans="1:21" ht="24" customHeight="1">
      <c r="A23" s="383"/>
      <c r="B23" s="383"/>
      <c r="C23" s="597" t="s">
        <v>889</v>
      </c>
      <c r="D23" s="597"/>
      <c r="E23" s="203"/>
      <c r="F23" s="198">
        <f>SUM(G23:U23)</f>
        <v>1754</v>
      </c>
      <c r="G23" s="81">
        <v>13</v>
      </c>
      <c r="H23" s="81">
        <v>76</v>
      </c>
      <c r="I23" s="81">
        <v>113</v>
      </c>
      <c r="J23" s="81">
        <v>142</v>
      </c>
      <c r="K23" s="81">
        <v>183</v>
      </c>
      <c r="L23" s="81">
        <v>171</v>
      </c>
      <c r="M23" s="81">
        <v>172</v>
      </c>
      <c r="N23" s="81">
        <v>164</v>
      </c>
      <c r="O23" s="81">
        <v>145</v>
      </c>
      <c r="P23" s="81">
        <v>169</v>
      </c>
      <c r="Q23" s="81">
        <v>158</v>
      </c>
      <c r="R23" s="81">
        <v>133</v>
      </c>
      <c r="S23" s="81">
        <v>75</v>
      </c>
      <c r="T23" s="81">
        <v>31</v>
      </c>
      <c r="U23" s="81">
        <v>9</v>
      </c>
    </row>
    <row r="24" spans="1:21" ht="15" customHeight="1">
      <c r="A24" s="383"/>
      <c r="B24" s="383"/>
      <c r="C24" s="596" t="s">
        <v>653</v>
      </c>
      <c r="D24" s="596"/>
      <c r="E24" s="308"/>
      <c r="F24" s="198">
        <f t="shared" ref="F24:F29" si="2">SUM(G24:U24)</f>
        <v>2357</v>
      </c>
      <c r="G24" s="81">
        <v>10</v>
      </c>
      <c r="H24" s="81">
        <v>127</v>
      </c>
      <c r="I24" s="81">
        <v>166</v>
      </c>
      <c r="J24" s="81">
        <v>172</v>
      </c>
      <c r="K24" s="81">
        <v>209</v>
      </c>
      <c r="L24" s="81">
        <v>220</v>
      </c>
      <c r="M24" s="81">
        <v>301</v>
      </c>
      <c r="N24" s="81">
        <v>295</v>
      </c>
      <c r="O24" s="81">
        <v>326</v>
      </c>
      <c r="P24" s="81">
        <v>267</v>
      </c>
      <c r="Q24" s="81">
        <v>134</v>
      </c>
      <c r="R24" s="81">
        <v>82</v>
      </c>
      <c r="S24" s="81">
        <v>27</v>
      </c>
      <c r="T24" s="81">
        <v>16</v>
      </c>
      <c r="U24" s="81">
        <v>5</v>
      </c>
    </row>
    <row r="25" spans="1:21" ht="15" customHeight="1">
      <c r="A25" s="383"/>
      <c r="B25" s="383"/>
      <c r="C25" s="596" t="s">
        <v>652</v>
      </c>
      <c r="D25" s="596"/>
      <c r="E25" s="308"/>
      <c r="F25" s="198">
        <f t="shared" si="2"/>
        <v>7858</v>
      </c>
      <c r="G25" s="81">
        <v>49</v>
      </c>
      <c r="H25" s="81">
        <v>451</v>
      </c>
      <c r="I25" s="81">
        <v>686</v>
      </c>
      <c r="J25" s="81">
        <v>680</v>
      </c>
      <c r="K25" s="81">
        <v>863</v>
      </c>
      <c r="L25" s="81">
        <v>950</v>
      </c>
      <c r="M25" s="81">
        <v>959</v>
      </c>
      <c r="N25" s="81">
        <v>811</v>
      </c>
      <c r="O25" s="81">
        <v>787</v>
      </c>
      <c r="P25" s="81">
        <v>682</v>
      </c>
      <c r="Q25" s="81">
        <v>459</v>
      </c>
      <c r="R25" s="81">
        <v>327</v>
      </c>
      <c r="S25" s="81">
        <v>119</v>
      </c>
      <c r="T25" s="81">
        <v>31</v>
      </c>
      <c r="U25" s="81">
        <v>4</v>
      </c>
    </row>
    <row r="26" spans="1:21" ht="15" customHeight="1">
      <c r="A26" s="383"/>
      <c r="B26" s="383"/>
      <c r="C26" s="596" t="s">
        <v>0</v>
      </c>
      <c r="D26" s="596"/>
      <c r="E26" s="308"/>
      <c r="F26" s="198">
        <f t="shared" si="2"/>
        <v>498</v>
      </c>
      <c r="G26" s="81">
        <v>9</v>
      </c>
      <c r="H26" s="81">
        <v>25</v>
      </c>
      <c r="I26" s="81">
        <v>29</v>
      </c>
      <c r="J26" s="81">
        <v>34</v>
      </c>
      <c r="K26" s="81">
        <v>42</v>
      </c>
      <c r="L26" s="81">
        <v>64</v>
      </c>
      <c r="M26" s="81">
        <v>91</v>
      </c>
      <c r="N26" s="81">
        <v>43</v>
      </c>
      <c r="O26" s="81">
        <v>71</v>
      </c>
      <c r="P26" s="81">
        <v>61</v>
      </c>
      <c r="Q26" s="81">
        <v>16</v>
      </c>
      <c r="R26" s="81">
        <v>12</v>
      </c>
      <c r="S26" s="81">
        <v>0</v>
      </c>
      <c r="T26" s="81">
        <v>1</v>
      </c>
      <c r="U26" s="81">
        <v>0</v>
      </c>
    </row>
    <row r="27" spans="1:21" ht="22.5" customHeight="1">
      <c r="A27" s="383"/>
      <c r="B27" s="383"/>
      <c r="C27" s="598" t="s">
        <v>604</v>
      </c>
      <c r="D27" s="598"/>
      <c r="E27" s="202"/>
      <c r="F27" s="198">
        <f t="shared" si="2"/>
        <v>2640</v>
      </c>
      <c r="G27" s="204">
        <v>18</v>
      </c>
      <c r="H27" s="81">
        <v>68</v>
      </c>
      <c r="I27" s="81">
        <v>99</v>
      </c>
      <c r="J27" s="81">
        <v>129</v>
      </c>
      <c r="K27" s="81">
        <v>189</v>
      </c>
      <c r="L27" s="81">
        <v>241</v>
      </c>
      <c r="M27" s="81">
        <v>275</v>
      </c>
      <c r="N27" s="81">
        <v>258</v>
      </c>
      <c r="O27" s="81">
        <v>248</v>
      </c>
      <c r="P27" s="81">
        <v>298</v>
      </c>
      <c r="Q27" s="81">
        <v>344</v>
      </c>
      <c r="R27" s="81">
        <v>310</v>
      </c>
      <c r="S27" s="81">
        <v>124</v>
      </c>
      <c r="T27" s="81">
        <v>28</v>
      </c>
      <c r="U27" s="81">
        <v>11</v>
      </c>
    </row>
    <row r="28" spans="1:21" ht="23.25" customHeight="1">
      <c r="A28" s="383"/>
      <c r="B28" s="383"/>
      <c r="C28" s="599" t="s">
        <v>890</v>
      </c>
      <c r="D28" s="599"/>
      <c r="E28" s="205"/>
      <c r="F28" s="198">
        <f t="shared" si="2"/>
        <v>3057</v>
      </c>
      <c r="G28" s="81">
        <v>158</v>
      </c>
      <c r="H28" s="81">
        <v>548</v>
      </c>
      <c r="I28" s="81">
        <v>353</v>
      </c>
      <c r="J28" s="81">
        <v>273</v>
      </c>
      <c r="K28" s="81">
        <v>236</v>
      </c>
      <c r="L28" s="81">
        <v>275</v>
      </c>
      <c r="M28" s="81">
        <v>346</v>
      </c>
      <c r="N28" s="81">
        <v>339</v>
      </c>
      <c r="O28" s="81">
        <v>223</v>
      </c>
      <c r="P28" s="81">
        <v>140</v>
      </c>
      <c r="Q28" s="81">
        <v>87</v>
      </c>
      <c r="R28" s="81">
        <v>49</v>
      </c>
      <c r="S28" s="81">
        <v>26</v>
      </c>
      <c r="T28" s="81">
        <v>3</v>
      </c>
      <c r="U28" s="81">
        <v>1</v>
      </c>
    </row>
    <row r="29" spans="1:21" ht="15" customHeight="1">
      <c r="A29" s="383"/>
      <c r="B29" s="383"/>
      <c r="C29" s="599" t="s">
        <v>322</v>
      </c>
      <c r="D29" s="599"/>
      <c r="E29" s="205"/>
      <c r="F29" s="198">
        <f t="shared" si="2"/>
        <v>1202</v>
      </c>
      <c r="G29" s="81">
        <v>25</v>
      </c>
      <c r="H29" s="81">
        <v>81</v>
      </c>
      <c r="I29" s="81">
        <v>77</v>
      </c>
      <c r="J29" s="81">
        <v>89</v>
      </c>
      <c r="K29" s="81">
        <v>105</v>
      </c>
      <c r="L29" s="81">
        <v>86</v>
      </c>
      <c r="M29" s="81">
        <v>128</v>
      </c>
      <c r="N29" s="81">
        <v>111</v>
      </c>
      <c r="O29" s="81">
        <v>86</v>
      </c>
      <c r="P29" s="81">
        <v>85</v>
      </c>
      <c r="Q29" s="81">
        <v>89</v>
      </c>
      <c r="R29" s="81">
        <v>91</v>
      </c>
      <c r="S29" s="81">
        <v>70</v>
      </c>
      <c r="T29" s="81">
        <v>49</v>
      </c>
      <c r="U29" s="81">
        <v>30</v>
      </c>
    </row>
    <row r="30" spans="1:21" ht="6.75" customHeight="1" thickBot="1">
      <c r="A30" s="383"/>
      <c r="B30" s="383"/>
      <c r="C30" s="311"/>
      <c r="D30" s="311"/>
      <c r="E30" s="205"/>
      <c r="F30" s="199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</row>
    <row r="31" spans="1:21" ht="15" customHeight="1">
      <c r="A31" s="383"/>
      <c r="B31" s="206" t="s">
        <v>181</v>
      </c>
      <c r="C31" s="334"/>
      <c r="D31" s="386"/>
      <c r="E31" s="206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</row>
    <row r="32" spans="1:21" ht="15" customHeight="1" thickBot="1">
      <c r="A32" s="383"/>
      <c r="B32" s="383"/>
      <c r="C32" s="311"/>
      <c r="D32" s="311"/>
      <c r="E32" s="205"/>
      <c r="F32" s="37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200" t="s">
        <v>879</v>
      </c>
    </row>
    <row r="33" spans="1:21" ht="15" customHeight="1">
      <c r="A33" s="383"/>
      <c r="B33" s="600" t="s">
        <v>635</v>
      </c>
      <c r="C33" s="600"/>
      <c r="D33" s="600"/>
      <c r="E33" s="601"/>
      <c r="F33" s="206"/>
      <c r="G33" s="82">
        <v>15</v>
      </c>
      <c r="H33" s="82">
        <v>20</v>
      </c>
      <c r="I33" s="82">
        <v>25</v>
      </c>
      <c r="J33" s="82">
        <v>30</v>
      </c>
      <c r="K33" s="82">
        <v>35</v>
      </c>
      <c r="L33" s="82">
        <v>40</v>
      </c>
      <c r="M33" s="82">
        <v>45</v>
      </c>
      <c r="N33" s="82">
        <v>50</v>
      </c>
      <c r="O33" s="82">
        <v>55</v>
      </c>
      <c r="P33" s="82">
        <v>60</v>
      </c>
      <c r="Q33" s="82">
        <v>65</v>
      </c>
      <c r="R33" s="82">
        <v>70</v>
      </c>
      <c r="S33" s="82">
        <v>75</v>
      </c>
      <c r="T33" s="82">
        <v>80</v>
      </c>
      <c r="U33" s="83">
        <v>85</v>
      </c>
    </row>
    <row r="34" spans="1:21" ht="15" customHeight="1">
      <c r="A34" s="383"/>
      <c r="B34" s="602"/>
      <c r="C34" s="602"/>
      <c r="D34" s="602"/>
      <c r="E34" s="603"/>
      <c r="F34" s="300" t="s">
        <v>650</v>
      </c>
      <c r="G34" s="268" t="s">
        <v>96</v>
      </c>
      <c r="H34" s="268" t="s">
        <v>96</v>
      </c>
      <c r="I34" s="268" t="s">
        <v>96</v>
      </c>
      <c r="J34" s="268" t="s">
        <v>96</v>
      </c>
      <c r="K34" s="268" t="s">
        <v>96</v>
      </c>
      <c r="L34" s="268" t="s">
        <v>96</v>
      </c>
      <c r="M34" s="268" t="s">
        <v>96</v>
      </c>
      <c r="N34" s="268" t="s">
        <v>96</v>
      </c>
      <c r="O34" s="268" t="s">
        <v>96</v>
      </c>
      <c r="P34" s="268" t="s">
        <v>96</v>
      </c>
      <c r="Q34" s="268" t="s">
        <v>96</v>
      </c>
      <c r="R34" s="268" t="s">
        <v>96</v>
      </c>
      <c r="S34" s="268" t="s">
        <v>96</v>
      </c>
      <c r="T34" s="268" t="s">
        <v>96</v>
      </c>
      <c r="U34" s="261" t="s">
        <v>614</v>
      </c>
    </row>
    <row r="35" spans="1:21" ht="20.100000000000001" customHeight="1">
      <c r="A35" s="383"/>
      <c r="B35" s="604"/>
      <c r="C35" s="604"/>
      <c r="D35" s="604"/>
      <c r="E35" s="605"/>
      <c r="F35" s="331"/>
      <c r="G35" s="84">
        <v>19</v>
      </c>
      <c r="H35" s="84">
        <v>24</v>
      </c>
      <c r="I35" s="84">
        <v>29</v>
      </c>
      <c r="J35" s="84">
        <v>34</v>
      </c>
      <c r="K35" s="84">
        <v>39</v>
      </c>
      <c r="L35" s="84">
        <v>44</v>
      </c>
      <c r="M35" s="84">
        <v>49</v>
      </c>
      <c r="N35" s="84">
        <v>54</v>
      </c>
      <c r="O35" s="84">
        <v>59</v>
      </c>
      <c r="P35" s="84">
        <v>64</v>
      </c>
      <c r="Q35" s="84">
        <v>69</v>
      </c>
      <c r="R35" s="84">
        <v>74</v>
      </c>
      <c r="S35" s="84">
        <v>79</v>
      </c>
      <c r="T35" s="84">
        <v>84</v>
      </c>
      <c r="U35" s="51" t="s">
        <v>651</v>
      </c>
    </row>
    <row r="36" spans="1:21" ht="15" customHeight="1">
      <c r="A36" s="383"/>
      <c r="B36" s="23" t="s">
        <v>636</v>
      </c>
      <c r="C36" s="383"/>
      <c r="D36" s="309"/>
      <c r="E36" s="23"/>
      <c r="F36" s="198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</row>
    <row r="37" spans="1:21" ht="27" customHeight="1">
      <c r="A37" s="383"/>
      <c r="B37" s="383"/>
      <c r="C37" s="594" t="s">
        <v>188</v>
      </c>
      <c r="D37" s="595"/>
      <c r="E37" s="208"/>
      <c r="F37" s="198">
        <f t="shared" ref="F37:F58" si="3">SUM(G37:U37)</f>
        <v>29856</v>
      </c>
      <c r="G37" s="81">
        <f>SUM(G38:G58)</f>
        <v>578</v>
      </c>
      <c r="H37" s="81">
        <f>SUM(H38:H58)</f>
        <v>1842</v>
      </c>
      <c r="I37" s="81">
        <f t="shared" ref="I37:U37" si="4">SUM(I38:I58)</f>
        <v>2207</v>
      </c>
      <c r="J37" s="81">
        <f t="shared" si="4"/>
        <v>2581</v>
      </c>
      <c r="K37" s="81">
        <f t="shared" si="4"/>
        <v>2888</v>
      </c>
      <c r="L37" s="81">
        <f t="shared" si="4"/>
        <v>3184</v>
      </c>
      <c r="M37" s="81">
        <f t="shared" si="4"/>
        <v>3811</v>
      </c>
      <c r="N37" s="81">
        <f t="shared" si="4"/>
        <v>2892</v>
      </c>
      <c r="O37" s="81">
        <f t="shared" si="4"/>
        <v>2774</v>
      </c>
      <c r="P37" s="81">
        <f t="shared" si="4"/>
        <v>2471</v>
      </c>
      <c r="Q37" s="81">
        <f t="shared" si="4"/>
        <v>2004</v>
      </c>
      <c r="R37" s="81">
        <f t="shared" si="4"/>
        <v>1584</v>
      </c>
      <c r="S37" s="81">
        <f t="shared" si="4"/>
        <v>660</v>
      </c>
      <c r="T37" s="81">
        <f t="shared" si="4"/>
        <v>264</v>
      </c>
      <c r="U37" s="81">
        <f t="shared" si="4"/>
        <v>116</v>
      </c>
    </row>
    <row r="38" spans="1:21" ht="15" customHeight="1">
      <c r="A38" s="383"/>
      <c r="B38" s="383"/>
      <c r="C38" s="383"/>
      <c r="D38" s="304" t="s">
        <v>572</v>
      </c>
      <c r="E38" s="308"/>
      <c r="F38" s="198">
        <f t="shared" si="3"/>
        <v>767</v>
      </c>
      <c r="G38" s="81">
        <v>2</v>
      </c>
      <c r="H38" s="81">
        <v>11</v>
      </c>
      <c r="I38" s="81">
        <v>10</v>
      </c>
      <c r="J38" s="81">
        <v>21</v>
      </c>
      <c r="K38" s="81">
        <v>24</v>
      </c>
      <c r="L38" s="81">
        <v>25</v>
      </c>
      <c r="M38" s="81">
        <v>38</v>
      </c>
      <c r="N38" s="81">
        <v>36</v>
      </c>
      <c r="O38" s="81">
        <v>22</v>
      </c>
      <c r="P38" s="81">
        <v>38</v>
      </c>
      <c r="Q38" s="81">
        <v>117</v>
      </c>
      <c r="R38" s="81">
        <v>163</v>
      </c>
      <c r="S38" s="81">
        <v>131</v>
      </c>
      <c r="T38" s="81">
        <v>75</v>
      </c>
      <c r="U38" s="81">
        <v>54</v>
      </c>
    </row>
    <row r="39" spans="1:21" ht="15" customHeight="1">
      <c r="A39" s="383"/>
      <c r="B39" s="383"/>
      <c r="C39" s="383"/>
      <c r="D39" s="304" t="s">
        <v>573</v>
      </c>
      <c r="E39" s="308"/>
      <c r="F39" s="198">
        <f t="shared" si="3"/>
        <v>31</v>
      </c>
      <c r="G39" s="81">
        <v>0</v>
      </c>
      <c r="H39" s="81">
        <v>1</v>
      </c>
      <c r="I39" s="81">
        <v>0</v>
      </c>
      <c r="J39" s="81">
        <v>0</v>
      </c>
      <c r="K39" s="81">
        <v>3</v>
      </c>
      <c r="L39" s="81">
        <v>5</v>
      </c>
      <c r="M39" s="81">
        <v>7</v>
      </c>
      <c r="N39" s="81">
        <v>0</v>
      </c>
      <c r="O39" s="81">
        <v>4</v>
      </c>
      <c r="P39" s="81">
        <v>2</v>
      </c>
      <c r="Q39" s="81">
        <v>0</v>
      </c>
      <c r="R39" s="81">
        <v>4</v>
      </c>
      <c r="S39" s="81">
        <v>4</v>
      </c>
      <c r="T39" s="81">
        <v>1</v>
      </c>
      <c r="U39" s="81">
        <v>0</v>
      </c>
    </row>
    <row r="40" spans="1:21" ht="15" customHeight="1">
      <c r="A40" s="383"/>
      <c r="B40" s="383"/>
      <c r="C40" s="383"/>
      <c r="D40" s="304" t="s">
        <v>574</v>
      </c>
      <c r="E40" s="308"/>
      <c r="F40" s="198">
        <f t="shared" si="3"/>
        <v>75</v>
      </c>
      <c r="G40" s="81">
        <v>0</v>
      </c>
      <c r="H40" s="81">
        <v>2</v>
      </c>
      <c r="I40" s="81">
        <v>1</v>
      </c>
      <c r="J40" s="81">
        <v>2</v>
      </c>
      <c r="K40" s="81">
        <v>2</v>
      </c>
      <c r="L40" s="81">
        <v>2</v>
      </c>
      <c r="M40" s="81">
        <v>5</v>
      </c>
      <c r="N40" s="81">
        <v>4</v>
      </c>
      <c r="O40" s="81">
        <v>7</v>
      </c>
      <c r="P40" s="81">
        <v>4</v>
      </c>
      <c r="Q40" s="81">
        <v>8</v>
      </c>
      <c r="R40" s="81">
        <v>18</v>
      </c>
      <c r="S40" s="81">
        <v>5</v>
      </c>
      <c r="T40" s="81">
        <v>6</v>
      </c>
      <c r="U40" s="81">
        <v>9</v>
      </c>
    </row>
    <row r="41" spans="1:21" ht="24" customHeight="1">
      <c r="A41" s="383"/>
      <c r="B41" s="383"/>
      <c r="C41" s="209"/>
      <c r="D41" s="310" t="s">
        <v>896</v>
      </c>
      <c r="E41" s="209"/>
      <c r="F41" s="198">
        <f t="shared" si="3"/>
        <v>7</v>
      </c>
      <c r="G41" s="81">
        <v>0</v>
      </c>
      <c r="H41" s="81">
        <v>0</v>
      </c>
      <c r="I41" s="81">
        <v>0</v>
      </c>
      <c r="J41" s="81">
        <v>3</v>
      </c>
      <c r="K41" s="81">
        <v>2</v>
      </c>
      <c r="L41" s="81">
        <v>0</v>
      </c>
      <c r="M41" s="81">
        <v>0</v>
      </c>
      <c r="N41" s="81">
        <v>0</v>
      </c>
      <c r="O41" s="81">
        <v>0</v>
      </c>
      <c r="P41" s="81">
        <v>1</v>
      </c>
      <c r="Q41" s="81">
        <v>1</v>
      </c>
      <c r="R41" s="81">
        <v>0</v>
      </c>
      <c r="S41" s="81">
        <v>0</v>
      </c>
      <c r="T41" s="81">
        <v>0</v>
      </c>
      <c r="U41" s="81">
        <v>0</v>
      </c>
    </row>
    <row r="42" spans="1:21" ht="15" customHeight="1">
      <c r="A42" s="383"/>
      <c r="B42" s="383"/>
      <c r="C42" s="383"/>
      <c r="D42" s="304" t="s">
        <v>575</v>
      </c>
      <c r="E42" s="308"/>
      <c r="F42" s="198">
        <f t="shared" si="3"/>
        <v>3523</v>
      </c>
      <c r="G42" s="81">
        <v>47</v>
      </c>
      <c r="H42" s="81">
        <v>180</v>
      </c>
      <c r="I42" s="81">
        <v>219</v>
      </c>
      <c r="J42" s="81">
        <v>240</v>
      </c>
      <c r="K42" s="81">
        <v>296</v>
      </c>
      <c r="L42" s="81">
        <v>409</v>
      </c>
      <c r="M42" s="81">
        <v>525</v>
      </c>
      <c r="N42" s="81">
        <v>350</v>
      </c>
      <c r="O42" s="81">
        <v>251</v>
      </c>
      <c r="P42" s="81">
        <v>305</v>
      </c>
      <c r="Q42" s="81">
        <v>346</v>
      </c>
      <c r="R42" s="81">
        <v>260</v>
      </c>
      <c r="S42" s="81">
        <v>77</v>
      </c>
      <c r="T42" s="81">
        <v>15</v>
      </c>
      <c r="U42" s="81">
        <v>3</v>
      </c>
    </row>
    <row r="43" spans="1:21" ht="15" customHeight="1">
      <c r="A43" s="383"/>
      <c r="B43" s="383"/>
      <c r="C43" s="383"/>
      <c r="D43" s="304" t="s">
        <v>576</v>
      </c>
      <c r="E43" s="308"/>
      <c r="F43" s="198">
        <f t="shared" si="3"/>
        <v>9416</v>
      </c>
      <c r="G43" s="81">
        <v>244</v>
      </c>
      <c r="H43" s="81">
        <v>700</v>
      </c>
      <c r="I43" s="81">
        <v>949</v>
      </c>
      <c r="J43" s="81">
        <v>1213</v>
      </c>
      <c r="K43" s="81">
        <v>1151</v>
      </c>
      <c r="L43" s="81">
        <v>1054</v>
      </c>
      <c r="M43" s="81">
        <v>1272</v>
      </c>
      <c r="N43" s="81">
        <v>938</v>
      </c>
      <c r="O43" s="81">
        <v>927</v>
      </c>
      <c r="P43" s="81">
        <v>517</v>
      </c>
      <c r="Q43" s="81">
        <v>252</v>
      </c>
      <c r="R43" s="81">
        <v>131</v>
      </c>
      <c r="S43" s="81">
        <v>44</v>
      </c>
      <c r="T43" s="81">
        <v>21</v>
      </c>
      <c r="U43" s="81">
        <v>3</v>
      </c>
    </row>
    <row r="44" spans="1:21" ht="24" customHeight="1">
      <c r="A44" s="383"/>
      <c r="B44" s="383"/>
      <c r="C44" s="383"/>
      <c r="D44" s="303" t="s">
        <v>175</v>
      </c>
      <c r="E44" s="210"/>
      <c r="F44" s="198">
        <f t="shared" si="3"/>
        <v>220</v>
      </c>
      <c r="G44" s="81">
        <v>1</v>
      </c>
      <c r="H44" s="81">
        <v>13</v>
      </c>
      <c r="I44" s="81">
        <v>19</v>
      </c>
      <c r="J44" s="81">
        <v>12</v>
      </c>
      <c r="K44" s="81">
        <v>22</v>
      </c>
      <c r="L44" s="81">
        <v>29</v>
      </c>
      <c r="M44" s="81">
        <v>42</v>
      </c>
      <c r="N44" s="81">
        <v>28</v>
      </c>
      <c r="O44" s="81">
        <v>27</v>
      </c>
      <c r="P44" s="81">
        <v>15</v>
      </c>
      <c r="Q44" s="81">
        <v>10</v>
      </c>
      <c r="R44" s="81">
        <v>2</v>
      </c>
      <c r="S44" s="81">
        <v>0</v>
      </c>
      <c r="T44" s="81">
        <v>0</v>
      </c>
      <c r="U44" s="81">
        <v>0</v>
      </c>
    </row>
    <row r="45" spans="1:21" ht="15" customHeight="1">
      <c r="A45" s="383"/>
      <c r="B45" s="383"/>
      <c r="C45" s="383"/>
      <c r="D45" s="304" t="s">
        <v>615</v>
      </c>
      <c r="E45" s="308"/>
      <c r="F45" s="198">
        <f t="shared" si="3"/>
        <v>221</v>
      </c>
      <c r="G45" s="81">
        <v>0</v>
      </c>
      <c r="H45" s="81">
        <v>8</v>
      </c>
      <c r="I45" s="81">
        <v>10</v>
      </c>
      <c r="J45" s="81">
        <v>14</v>
      </c>
      <c r="K45" s="81">
        <v>23</v>
      </c>
      <c r="L45" s="81">
        <v>27</v>
      </c>
      <c r="M45" s="81">
        <v>39</v>
      </c>
      <c r="N45" s="81">
        <v>27</v>
      </c>
      <c r="O45" s="81">
        <v>31</v>
      </c>
      <c r="P45" s="81">
        <v>23</v>
      </c>
      <c r="Q45" s="81">
        <v>10</v>
      </c>
      <c r="R45" s="81">
        <v>4</v>
      </c>
      <c r="S45" s="81">
        <v>3</v>
      </c>
      <c r="T45" s="81">
        <v>2</v>
      </c>
      <c r="U45" s="81">
        <v>0</v>
      </c>
    </row>
    <row r="46" spans="1:21" ht="15" customHeight="1">
      <c r="A46" s="383"/>
      <c r="B46" s="383"/>
      <c r="C46" s="383"/>
      <c r="D46" s="304" t="s">
        <v>897</v>
      </c>
      <c r="E46" s="211"/>
      <c r="F46" s="198">
        <f t="shared" si="3"/>
        <v>2521</v>
      </c>
      <c r="G46" s="81">
        <v>16</v>
      </c>
      <c r="H46" s="81">
        <v>82</v>
      </c>
      <c r="I46" s="81">
        <v>108</v>
      </c>
      <c r="J46" s="81">
        <v>135</v>
      </c>
      <c r="K46" s="81">
        <v>231</v>
      </c>
      <c r="L46" s="81">
        <v>292</v>
      </c>
      <c r="M46" s="81">
        <v>363</v>
      </c>
      <c r="N46" s="81">
        <v>312</v>
      </c>
      <c r="O46" s="81">
        <v>297</v>
      </c>
      <c r="P46" s="81">
        <v>298</v>
      </c>
      <c r="Q46" s="81">
        <v>203</v>
      </c>
      <c r="R46" s="81">
        <v>154</v>
      </c>
      <c r="S46" s="81">
        <v>27</v>
      </c>
      <c r="T46" s="81">
        <v>3</v>
      </c>
      <c r="U46" s="81">
        <v>0</v>
      </c>
    </row>
    <row r="47" spans="1:21" ht="15" customHeight="1">
      <c r="A47" s="383"/>
      <c r="B47" s="383"/>
      <c r="C47" s="383"/>
      <c r="D47" s="304" t="s">
        <v>891</v>
      </c>
      <c r="E47" s="308"/>
      <c r="F47" s="198">
        <f t="shared" si="3"/>
        <v>3350</v>
      </c>
      <c r="G47" s="81">
        <v>49</v>
      </c>
      <c r="H47" s="81">
        <v>155</v>
      </c>
      <c r="I47" s="81">
        <v>191</v>
      </c>
      <c r="J47" s="81">
        <v>235</v>
      </c>
      <c r="K47" s="81">
        <v>290</v>
      </c>
      <c r="L47" s="81">
        <v>355</v>
      </c>
      <c r="M47" s="81">
        <v>446</v>
      </c>
      <c r="N47" s="81">
        <v>331</v>
      </c>
      <c r="O47" s="81">
        <v>312</v>
      </c>
      <c r="P47" s="81">
        <v>338</v>
      </c>
      <c r="Q47" s="81">
        <v>278</v>
      </c>
      <c r="R47" s="81">
        <v>226</v>
      </c>
      <c r="S47" s="81">
        <v>88</v>
      </c>
      <c r="T47" s="81">
        <v>46</v>
      </c>
      <c r="U47" s="81">
        <v>10</v>
      </c>
    </row>
    <row r="48" spans="1:21" ht="15" customHeight="1">
      <c r="A48" s="383"/>
      <c r="B48" s="383"/>
      <c r="C48" s="383"/>
      <c r="D48" s="304" t="s">
        <v>894</v>
      </c>
      <c r="E48" s="308"/>
      <c r="F48" s="198">
        <f t="shared" si="3"/>
        <v>332</v>
      </c>
      <c r="G48" s="81">
        <v>3</v>
      </c>
      <c r="H48" s="81">
        <v>9</v>
      </c>
      <c r="I48" s="81">
        <v>23</v>
      </c>
      <c r="J48" s="81">
        <v>24</v>
      </c>
      <c r="K48" s="81">
        <v>29</v>
      </c>
      <c r="L48" s="81">
        <v>34</v>
      </c>
      <c r="M48" s="81">
        <v>44</v>
      </c>
      <c r="N48" s="81">
        <v>39</v>
      </c>
      <c r="O48" s="81">
        <v>45</v>
      </c>
      <c r="P48" s="81">
        <v>50</v>
      </c>
      <c r="Q48" s="81">
        <v>20</v>
      </c>
      <c r="R48" s="81">
        <v>8</v>
      </c>
      <c r="S48" s="81">
        <v>1</v>
      </c>
      <c r="T48" s="81">
        <v>3</v>
      </c>
      <c r="U48" s="81">
        <v>0</v>
      </c>
    </row>
    <row r="49" spans="1:21" ht="24" customHeight="1">
      <c r="A49" s="383"/>
      <c r="B49" s="383"/>
      <c r="C49" s="383"/>
      <c r="D49" s="303" t="s">
        <v>898</v>
      </c>
      <c r="E49" s="211"/>
      <c r="F49" s="198">
        <f t="shared" si="3"/>
        <v>340</v>
      </c>
      <c r="G49" s="81">
        <v>0</v>
      </c>
      <c r="H49" s="81">
        <v>5</v>
      </c>
      <c r="I49" s="81">
        <v>16</v>
      </c>
      <c r="J49" s="81">
        <v>14</v>
      </c>
      <c r="K49" s="81">
        <v>24</v>
      </c>
      <c r="L49" s="81">
        <v>28</v>
      </c>
      <c r="M49" s="81">
        <v>28</v>
      </c>
      <c r="N49" s="81">
        <v>31</v>
      </c>
      <c r="O49" s="81">
        <v>31</v>
      </c>
      <c r="P49" s="81">
        <v>32</v>
      </c>
      <c r="Q49" s="81">
        <v>43</v>
      </c>
      <c r="R49" s="81">
        <v>44</v>
      </c>
      <c r="S49" s="81">
        <v>27</v>
      </c>
      <c r="T49" s="81">
        <v>12</v>
      </c>
      <c r="U49" s="81">
        <v>5</v>
      </c>
    </row>
    <row r="50" spans="1:21" ht="24" customHeight="1">
      <c r="A50" s="383"/>
      <c r="B50" s="383"/>
      <c r="C50" s="383"/>
      <c r="D50" s="212" t="s">
        <v>176</v>
      </c>
      <c r="E50" s="213"/>
      <c r="F50" s="198">
        <f t="shared" si="3"/>
        <v>710</v>
      </c>
      <c r="G50" s="81">
        <v>6</v>
      </c>
      <c r="H50" s="81">
        <v>17</v>
      </c>
      <c r="I50" s="81">
        <v>40</v>
      </c>
      <c r="J50" s="81">
        <v>43</v>
      </c>
      <c r="K50" s="81">
        <v>52</v>
      </c>
      <c r="L50" s="81">
        <v>69</v>
      </c>
      <c r="M50" s="81">
        <v>93</v>
      </c>
      <c r="N50" s="81">
        <v>63</v>
      </c>
      <c r="O50" s="81">
        <v>80</v>
      </c>
      <c r="P50" s="81">
        <v>83</v>
      </c>
      <c r="Q50" s="81">
        <v>89</v>
      </c>
      <c r="R50" s="81">
        <v>52</v>
      </c>
      <c r="S50" s="81">
        <v>15</v>
      </c>
      <c r="T50" s="81">
        <v>5</v>
      </c>
      <c r="U50" s="81">
        <v>3</v>
      </c>
    </row>
    <row r="51" spans="1:21" ht="24" customHeight="1">
      <c r="A51" s="383"/>
      <c r="B51" s="383"/>
      <c r="C51" s="383"/>
      <c r="D51" s="303" t="s">
        <v>178</v>
      </c>
      <c r="E51" s="387"/>
      <c r="F51" s="198">
        <f t="shared" si="3"/>
        <v>610</v>
      </c>
      <c r="G51" s="81">
        <v>49</v>
      </c>
      <c r="H51" s="81">
        <v>57</v>
      </c>
      <c r="I51" s="81">
        <v>34</v>
      </c>
      <c r="J51" s="81">
        <v>41</v>
      </c>
      <c r="K51" s="81">
        <v>55</v>
      </c>
      <c r="L51" s="81">
        <v>72</v>
      </c>
      <c r="M51" s="81">
        <v>58</v>
      </c>
      <c r="N51" s="81">
        <v>33</v>
      </c>
      <c r="O51" s="81">
        <v>36</v>
      </c>
      <c r="P51" s="81">
        <v>41</v>
      </c>
      <c r="Q51" s="81">
        <v>46</v>
      </c>
      <c r="R51" s="81">
        <v>54</v>
      </c>
      <c r="S51" s="81">
        <v>28</v>
      </c>
      <c r="T51" s="81">
        <v>6</v>
      </c>
      <c r="U51" s="81">
        <v>0</v>
      </c>
    </row>
    <row r="52" spans="1:21" ht="22.5" customHeight="1">
      <c r="A52" s="383"/>
      <c r="B52" s="383"/>
      <c r="C52" s="383"/>
      <c r="D52" s="303" t="s">
        <v>899</v>
      </c>
      <c r="E52" s="387"/>
      <c r="F52" s="198">
        <f t="shared" si="3"/>
        <v>556</v>
      </c>
      <c r="G52" s="81">
        <v>2</v>
      </c>
      <c r="H52" s="81">
        <v>24</v>
      </c>
      <c r="I52" s="81">
        <v>42</v>
      </c>
      <c r="J52" s="81">
        <v>44</v>
      </c>
      <c r="K52" s="81">
        <v>67</v>
      </c>
      <c r="L52" s="81">
        <v>66</v>
      </c>
      <c r="M52" s="81">
        <v>56</v>
      </c>
      <c r="N52" s="81">
        <v>42</v>
      </c>
      <c r="O52" s="81">
        <v>37</v>
      </c>
      <c r="P52" s="81">
        <v>48</v>
      </c>
      <c r="Q52" s="81">
        <v>57</v>
      </c>
      <c r="R52" s="81">
        <v>45</v>
      </c>
      <c r="S52" s="81">
        <v>17</v>
      </c>
      <c r="T52" s="81">
        <v>8</v>
      </c>
      <c r="U52" s="81">
        <v>1</v>
      </c>
    </row>
    <row r="53" spans="1:21" ht="15" customHeight="1">
      <c r="A53" s="383"/>
      <c r="B53" s="383"/>
      <c r="C53" s="383"/>
      <c r="D53" s="304" t="s">
        <v>653</v>
      </c>
      <c r="E53" s="214"/>
      <c r="F53" s="198">
        <f t="shared" si="3"/>
        <v>868</v>
      </c>
      <c r="G53" s="81">
        <v>5</v>
      </c>
      <c r="H53" s="81">
        <v>34</v>
      </c>
      <c r="I53" s="81">
        <v>54</v>
      </c>
      <c r="J53" s="81">
        <v>52</v>
      </c>
      <c r="K53" s="81">
        <v>67</v>
      </c>
      <c r="L53" s="81">
        <v>68</v>
      </c>
      <c r="M53" s="81">
        <v>86</v>
      </c>
      <c r="N53" s="81">
        <v>81</v>
      </c>
      <c r="O53" s="81">
        <v>142</v>
      </c>
      <c r="P53" s="81">
        <v>139</v>
      </c>
      <c r="Q53" s="81">
        <v>75</v>
      </c>
      <c r="R53" s="81">
        <v>45</v>
      </c>
      <c r="S53" s="81">
        <v>11</v>
      </c>
      <c r="T53" s="81">
        <v>7</v>
      </c>
      <c r="U53" s="81">
        <v>2</v>
      </c>
    </row>
    <row r="54" spans="1:21" ht="15" customHeight="1">
      <c r="A54" s="383"/>
      <c r="B54" s="383"/>
      <c r="C54" s="383"/>
      <c r="D54" s="304" t="s">
        <v>652</v>
      </c>
      <c r="E54" s="308"/>
      <c r="F54" s="198">
        <f t="shared" si="3"/>
        <v>1581</v>
      </c>
      <c r="G54" s="81">
        <v>10</v>
      </c>
      <c r="H54" s="81">
        <v>68</v>
      </c>
      <c r="I54" s="81">
        <v>151</v>
      </c>
      <c r="J54" s="81">
        <v>130</v>
      </c>
      <c r="K54" s="81">
        <v>179</v>
      </c>
      <c r="L54" s="81">
        <v>205</v>
      </c>
      <c r="M54" s="81">
        <v>168</v>
      </c>
      <c r="N54" s="81">
        <v>106</v>
      </c>
      <c r="O54" s="81">
        <v>135</v>
      </c>
      <c r="P54" s="81">
        <v>151</v>
      </c>
      <c r="Q54" s="81">
        <v>113</v>
      </c>
      <c r="R54" s="81">
        <v>94</v>
      </c>
      <c r="S54" s="81">
        <v>54</v>
      </c>
      <c r="T54" s="81">
        <v>14</v>
      </c>
      <c r="U54" s="81">
        <v>3</v>
      </c>
    </row>
    <row r="55" spans="1:21" ht="15" customHeight="1">
      <c r="A55" s="383"/>
      <c r="B55" s="383"/>
      <c r="C55" s="383"/>
      <c r="D55" s="304" t="s">
        <v>0</v>
      </c>
      <c r="E55" s="308"/>
      <c r="F55" s="198">
        <f t="shared" si="3"/>
        <v>298</v>
      </c>
      <c r="G55" s="81">
        <v>2</v>
      </c>
      <c r="H55" s="81">
        <v>11</v>
      </c>
      <c r="I55" s="81">
        <v>13</v>
      </c>
      <c r="J55" s="81">
        <v>20</v>
      </c>
      <c r="K55" s="81">
        <v>24</v>
      </c>
      <c r="L55" s="81">
        <v>46</v>
      </c>
      <c r="M55" s="81">
        <v>51</v>
      </c>
      <c r="N55" s="81">
        <v>26</v>
      </c>
      <c r="O55" s="81">
        <v>43</v>
      </c>
      <c r="P55" s="81">
        <v>39</v>
      </c>
      <c r="Q55" s="81">
        <v>15</v>
      </c>
      <c r="R55" s="81">
        <v>7</v>
      </c>
      <c r="S55" s="81">
        <v>0</v>
      </c>
      <c r="T55" s="81">
        <v>1</v>
      </c>
      <c r="U55" s="81">
        <v>0</v>
      </c>
    </row>
    <row r="56" spans="1:21" ht="24" customHeight="1">
      <c r="B56" s="383"/>
      <c r="C56" s="383"/>
      <c r="D56" s="303" t="s">
        <v>179</v>
      </c>
      <c r="E56" s="303"/>
      <c r="F56" s="198">
        <f t="shared" si="3"/>
        <v>1635</v>
      </c>
      <c r="G56" s="204">
        <v>8</v>
      </c>
      <c r="H56" s="81">
        <v>47</v>
      </c>
      <c r="I56" s="81">
        <v>63</v>
      </c>
      <c r="J56" s="81">
        <v>85</v>
      </c>
      <c r="K56" s="81">
        <v>109</v>
      </c>
      <c r="L56" s="81">
        <v>154</v>
      </c>
      <c r="M56" s="81">
        <v>159</v>
      </c>
      <c r="N56" s="81">
        <v>146</v>
      </c>
      <c r="O56" s="81">
        <v>144</v>
      </c>
      <c r="P56" s="81">
        <v>209</v>
      </c>
      <c r="Q56" s="81">
        <v>216</v>
      </c>
      <c r="R56" s="81">
        <v>202</v>
      </c>
      <c r="S56" s="81">
        <v>74</v>
      </c>
      <c r="T56" s="81">
        <v>14</v>
      </c>
      <c r="U56" s="81">
        <v>5</v>
      </c>
    </row>
    <row r="57" spans="1:21" ht="24" customHeight="1">
      <c r="A57" s="383"/>
      <c r="B57" s="383"/>
      <c r="C57" s="383"/>
      <c r="D57" s="303" t="s">
        <v>900</v>
      </c>
      <c r="E57" s="307"/>
      <c r="F57" s="198">
        <f t="shared" si="3"/>
        <v>2135</v>
      </c>
      <c r="G57" s="81">
        <v>122</v>
      </c>
      <c r="H57" s="81">
        <v>366</v>
      </c>
      <c r="I57" s="81">
        <v>222</v>
      </c>
      <c r="J57" s="81">
        <v>201</v>
      </c>
      <c r="K57" s="81">
        <v>181</v>
      </c>
      <c r="L57" s="81">
        <v>194</v>
      </c>
      <c r="M57" s="81">
        <v>255</v>
      </c>
      <c r="N57" s="81">
        <v>243</v>
      </c>
      <c r="O57" s="81">
        <v>161</v>
      </c>
      <c r="P57" s="81">
        <v>89</v>
      </c>
      <c r="Q57" s="81">
        <v>56</v>
      </c>
      <c r="R57" s="81">
        <v>25</v>
      </c>
      <c r="S57" s="81">
        <v>18</v>
      </c>
      <c r="T57" s="81">
        <v>1</v>
      </c>
      <c r="U57" s="81">
        <v>1</v>
      </c>
    </row>
    <row r="58" spans="1:21" ht="15" customHeight="1">
      <c r="A58" s="383"/>
      <c r="B58" s="383"/>
      <c r="C58" s="205"/>
      <c r="D58" s="311" t="s">
        <v>322</v>
      </c>
      <c r="E58" s="371"/>
      <c r="F58" s="198">
        <f t="shared" si="3"/>
        <v>660</v>
      </c>
      <c r="G58" s="81">
        <v>12</v>
      </c>
      <c r="H58" s="81">
        <v>52</v>
      </c>
      <c r="I58" s="81">
        <v>42</v>
      </c>
      <c r="J58" s="81">
        <v>52</v>
      </c>
      <c r="K58" s="81">
        <v>57</v>
      </c>
      <c r="L58" s="81">
        <v>50</v>
      </c>
      <c r="M58" s="81">
        <v>76</v>
      </c>
      <c r="N58" s="81">
        <v>56</v>
      </c>
      <c r="O58" s="81">
        <v>42</v>
      </c>
      <c r="P58" s="81">
        <v>49</v>
      </c>
      <c r="Q58" s="81">
        <v>49</v>
      </c>
      <c r="R58" s="81">
        <v>46</v>
      </c>
      <c r="S58" s="81">
        <v>36</v>
      </c>
      <c r="T58" s="81">
        <v>24</v>
      </c>
      <c r="U58" s="81">
        <v>17</v>
      </c>
    </row>
    <row r="59" spans="1:21" ht="15" customHeight="1">
      <c r="A59" s="383"/>
      <c r="B59" s="23" t="s">
        <v>887</v>
      </c>
      <c r="C59" s="383"/>
      <c r="D59" s="309"/>
      <c r="E59" s="23"/>
      <c r="F59" s="198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</row>
    <row r="60" spans="1:21" ht="27" customHeight="1">
      <c r="A60" s="383"/>
      <c r="B60" s="383"/>
      <c r="C60" s="594" t="s">
        <v>188</v>
      </c>
      <c r="D60" s="595"/>
      <c r="E60" s="208"/>
      <c r="F60" s="198">
        <f t="shared" ref="F60:F81" si="5">SUM(G60:U60)</f>
        <v>24385</v>
      </c>
      <c r="G60" s="81">
        <f>SUM(G61:G81)</f>
        <v>384</v>
      </c>
      <c r="H60" s="81">
        <f>SUM(H61:H81)</f>
        <v>1700</v>
      </c>
      <c r="I60" s="81">
        <f t="shared" ref="I60:U60" si="6">SUM(I61:I81)</f>
        <v>1907</v>
      </c>
      <c r="J60" s="81">
        <f t="shared" si="6"/>
        <v>1932</v>
      </c>
      <c r="K60" s="81">
        <f t="shared" si="6"/>
        <v>2272</v>
      </c>
      <c r="L60" s="81">
        <f t="shared" si="6"/>
        <v>2506</v>
      </c>
      <c r="M60" s="81">
        <f t="shared" si="6"/>
        <v>3061</v>
      </c>
      <c r="N60" s="81">
        <f t="shared" si="6"/>
        <v>2695</v>
      </c>
      <c r="O60" s="81">
        <f t="shared" si="6"/>
        <v>2349</v>
      </c>
      <c r="P60" s="81">
        <f t="shared" si="6"/>
        <v>1941</v>
      </c>
      <c r="Q60" s="81">
        <f t="shared" si="6"/>
        <v>1582</v>
      </c>
      <c r="R60" s="81">
        <f t="shared" si="6"/>
        <v>1254</v>
      </c>
      <c r="S60" s="81">
        <f t="shared" si="6"/>
        <v>494</v>
      </c>
      <c r="T60" s="81">
        <f t="shared" si="6"/>
        <v>220</v>
      </c>
      <c r="U60" s="81">
        <f t="shared" si="6"/>
        <v>88</v>
      </c>
    </row>
    <row r="61" spans="1:21" ht="15" customHeight="1">
      <c r="A61" s="383"/>
      <c r="B61" s="383"/>
      <c r="C61" s="383"/>
      <c r="D61" s="304" t="s">
        <v>572</v>
      </c>
      <c r="E61" s="308"/>
      <c r="F61" s="198">
        <f t="shared" si="5"/>
        <v>436</v>
      </c>
      <c r="G61" s="81">
        <v>3</v>
      </c>
      <c r="H61" s="81">
        <v>8</v>
      </c>
      <c r="I61" s="81">
        <v>6</v>
      </c>
      <c r="J61" s="81">
        <v>9</v>
      </c>
      <c r="K61" s="81">
        <v>13</v>
      </c>
      <c r="L61" s="81">
        <v>10</v>
      </c>
      <c r="M61" s="81">
        <v>18</v>
      </c>
      <c r="N61" s="81">
        <v>17</v>
      </c>
      <c r="O61" s="81">
        <v>11</v>
      </c>
      <c r="P61" s="81">
        <v>39</v>
      </c>
      <c r="Q61" s="81">
        <v>66</v>
      </c>
      <c r="R61" s="81">
        <v>98</v>
      </c>
      <c r="S61" s="81">
        <v>72</v>
      </c>
      <c r="T61" s="81">
        <v>47</v>
      </c>
      <c r="U61" s="81">
        <v>19</v>
      </c>
    </row>
    <row r="62" spans="1:21" ht="15" customHeight="1">
      <c r="A62" s="383"/>
      <c r="B62" s="383"/>
      <c r="C62" s="383"/>
      <c r="D62" s="304" t="s">
        <v>573</v>
      </c>
      <c r="E62" s="308"/>
      <c r="F62" s="198">
        <f t="shared" si="5"/>
        <v>4</v>
      </c>
      <c r="G62" s="81">
        <v>0</v>
      </c>
      <c r="H62" s="81">
        <v>1</v>
      </c>
      <c r="I62" s="81">
        <v>0</v>
      </c>
      <c r="J62" s="81">
        <v>0</v>
      </c>
      <c r="K62" s="81">
        <v>1</v>
      </c>
      <c r="L62" s="81">
        <v>0</v>
      </c>
      <c r="M62" s="81">
        <v>1</v>
      </c>
      <c r="N62" s="81">
        <v>0</v>
      </c>
      <c r="O62" s="81">
        <v>0</v>
      </c>
      <c r="P62" s="81">
        <v>0</v>
      </c>
      <c r="Q62" s="81">
        <v>0</v>
      </c>
      <c r="R62" s="81">
        <v>1</v>
      </c>
      <c r="S62" s="81">
        <v>0</v>
      </c>
      <c r="T62" s="81">
        <v>0</v>
      </c>
      <c r="U62" s="81">
        <v>0</v>
      </c>
    </row>
    <row r="63" spans="1:21" ht="15" customHeight="1">
      <c r="A63" s="383"/>
      <c r="B63" s="383"/>
      <c r="C63" s="383"/>
      <c r="D63" s="304" t="s">
        <v>574</v>
      </c>
      <c r="E63" s="308"/>
      <c r="F63" s="198">
        <f t="shared" si="5"/>
        <v>11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1</v>
      </c>
      <c r="P63" s="81">
        <v>1</v>
      </c>
      <c r="Q63" s="81">
        <v>1</v>
      </c>
      <c r="R63" s="81">
        <v>2</v>
      </c>
      <c r="S63" s="81">
        <v>2</v>
      </c>
      <c r="T63" s="81">
        <v>2</v>
      </c>
      <c r="U63" s="81">
        <v>2</v>
      </c>
    </row>
    <row r="64" spans="1:21" ht="24" customHeight="1">
      <c r="A64" s="383"/>
      <c r="B64" s="383"/>
      <c r="C64" s="209"/>
      <c r="D64" s="310" t="s">
        <v>896</v>
      </c>
      <c r="E64" s="209"/>
      <c r="F64" s="198">
        <f t="shared" si="5"/>
        <v>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81">
        <v>0</v>
      </c>
      <c r="P64" s="81">
        <v>0</v>
      </c>
      <c r="Q64" s="81">
        <v>0</v>
      </c>
      <c r="R64" s="81">
        <v>0</v>
      </c>
      <c r="S64" s="81">
        <v>0</v>
      </c>
      <c r="T64" s="81">
        <v>0</v>
      </c>
      <c r="U64" s="81">
        <v>0</v>
      </c>
    </row>
    <row r="65" spans="1:21" ht="15" customHeight="1">
      <c r="A65" s="383"/>
      <c r="B65" s="383"/>
      <c r="C65" s="383"/>
      <c r="D65" s="304" t="s">
        <v>575</v>
      </c>
      <c r="E65" s="308"/>
      <c r="F65" s="198">
        <f t="shared" si="5"/>
        <v>843</v>
      </c>
      <c r="G65" s="81">
        <v>10</v>
      </c>
      <c r="H65" s="81">
        <v>31</v>
      </c>
      <c r="I65" s="81">
        <v>49</v>
      </c>
      <c r="J65" s="81">
        <v>58</v>
      </c>
      <c r="K65" s="81">
        <v>88</v>
      </c>
      <c r="L65" s="81">
        <v>102</v>
      </c>
      <c r="M65" s="81">
        <v>139</v>
      </c>
      <c r="N65" s="81">
        <v>85</v>
      </c>
      <c r="O65" s="81">
        <v>80</v>
      </c>
      <c r="P65" s="81">
        <v>59</v>
      </c>
      <c r="Q65" s="81">
        <v>62</v>
      </c>
      <c r="R65" s="81">
        <v>53</v>
      </c>
      <c r="S65" s="81">
        <v>19</v>
      </c>
      <c r="T65" s="81">
        <v>7</v>
      </c>
      <c r="U65" s="81">
        <v>1</v>
      </c>
    </row>
    <row r="66" spans="1:21" ht="15" customHeight="1">
      <c r="A66" s="383"/>
      <c r="B66" s="383"/>
      <c r="C66" s="383"/>
      <c r="D66" s="304" t="s">
        <v>576</v>
      </c>
      <c r="E66" s="308"/>
      <c r="F66" s="198">
        <f t="shared" si="5"/>
        <v>3125</v>
      </c>
      <c r="G66" s="81">
        <v>84</v>
      </c>
      <c r="H66" s="81">
        <v>377</v>
      </c>
      <c r="I66" s="81">
        <v>381</v>
      </c>
      <c r="J66" s="81">
        <v>285</v>
      </c>
      <c r="K66" s="81">
        <v>289</v>
      </c>
      <c r="L66" s="81">
        <v>285</v>
      </c>
      <c r="M66" s="81">
        <v>429</v>
      </c>
      <c r="N66" s="81">
        <v>326</v>
      </c>
      <c r="O66" s="81">
        <v>269</v>
      </c>
      <c r="P66" s="81">
        <v>172</v>
      </c>
      <c r="Q66" s="81">
        <v>107</v>
      </c>
      <c r="R66" s="81">
        <v>80</v>
      </c>
      <c r="S66" s="81">
        <v>31</v>
      </c>
      <c r="T66" s="81">
        <v>6</v>
      </c>
      <c r="U66" s="81">
        <v>4</v>
      </c>
    </row>
    <row r="67" spans="1:21" ht="24" customHeight="1">
      <c r="A67" s="383"/>
      <c r="B67" s="383"/>
      <c r="C67" s="383"/>
      <c r="D67" s="303" t="s">
        <v>175</v>
      </c>
      <c r="E67" s="210"/>
      <c r="F67" s="198">
        <f t="shared" si="5"/>
        <v>51</v>
      </c>
      <c r="G67" s="81">
        <v>0</v>
      </c>
      <c r="H67" s="81">
        <v>5</v>
      </c>
      <c r="I67" s="81">
        <v>3</v>
      </c>
      <c r="J67" s="81">
        <v>4</v>
      </c>
      <c r="K67" s="81">
        <v>4</v>
      </c>
      <c r="L67" s="81">
        <v>7</v>
      </c>
      <c r="M67" s="81">
        <v>10</v>
      </c>
      <c r="N67" s="81">
        <v>11</v>
      </c>
      <c r="O67" s="81">
        <v>4</v>
      </c>
      <c r="P67" s="81">
        <v>0</v>
      </c>
      <c r="Q67" s="81">
        <v>2</v>
      </c>
      <c r="R67" s="81">
        <v>0</v>
      </c>
      <c r="S67" s="81">
        <v>1</v>
      </c>
      <c r="T67" s="81">
        <v>0</v>
      </c>
      <c r="U67" s="81">
        <v>0</v>
      </c>
    </row>
    <row r="68" spans="1:21" ht="15" customHeight="1">
      <c r="A68" s="383"/>
      <c r="B68" s="383"/>
      <c r="C68" s="383"/>
      <c r="D68" s="304" t="s">
        <v>615</v>
      </c>
      <c r="E68" s="308"/>
      <c r="F68" s="198">
        <f t="shared" si="5"/>
        <v>127</v>
      </c>
      <c r="G68" s="81">
        <v>1</v>
      </c>
      <c r="H68" s="81">
        <v>8</v>
      </c>
      <c r="I68" s="81">
        <v>11</v>
      </c>
      <c r="J68" s="81">
        <v>14</v>
      </c>
      <c r="K68" s="81">
        <v>19</v>
      </c>
      <c r="L68" s="81">
        <v>16</v>
      </c>
      <c r="M68" s="81">
        <v>14</v>
      </c>
      <c r="N68" s="81">
        <v>19</v>
      </c>
      <c r="O68" s="81">
        <v>14</v>
      </c>
      <c r="P68" s="81">
        <v>4</v>
      </c>
      <c r="Q68" s="81">
        <v>5</v>
      </c>
      <c r="R68" s="81">
        <v>2</v>
      </c>
      <c r="S68" s="81">
        <v>0</v>
      </c>
      <c r="T68" s="81">
        <v>0</v>
      </c>
      <c r="U68" s="81">
        <v>0</v>
      </c>
    </row>
    <row r="69" spans="1:21" ht="15" customHeight="1">
      <c r="A69" s="383"/>
      <c r="B69" s="383"/>
      <c r="C69" s="383"/>
      <c r="D69" s="304" t="s">
        <v>897</v>
      </c>
      <c r="E69" s="211"/>
      <c r="F69" s="198">
        <f t="shared" si="5"/>
        <v>654</v>
      </c>
      <c r="G69" s="81">
        <v>8</v>
      </c>
      <c r="H69" s="81">
        <v>33</v>
      </c>
      <c r="I69" s="81">
        <v>44</v>
      </c>
      <c r="J69" s="81">
        <v>43</v>
      </c>
      <c r="K69" s="81">
        <v>63</v>
      </c>
      <c r="L69" s="81">
        <v>76</v>
      </c>
      <c r="M69" s="81">
        <v>135</v>
      </c>
      <c r="N69" s="81">
        <v>95</v>
      </c>
      <c r="O69" s="81">
        <v>74</v>
      </c>
      <c r="P69" s="81">
        <v>47</v>
      </c>
      <c r="Q69" s="81">
        <v>19</v>
      </c>
      <c r="R69" s="81">
        <v>15</v>
      </c>
      <c r="S69" s="81">
        <v>1</v>
      </c>
      <c r="T69" s="81">
        <v>1</v>
      </c>
      <c r="U69" s="81">
        <v>0</v>
      </c>
    </row>
    <row r="70" spans="1:21" ht="15" customHeight="1">
      <c r="A70" s="383"/>
      <c r="B70" s="383"/>
      <c r="C70" s="383"/>
      <c r="D70" s="304" t="s">
        <v>891</v>
      </c>
      <c r="E70" s="308"/>
      <c r="F70" s="198">
        <f t="shared" si="5"/>
        <v>4539</v>
      </c>
      <c r="G70" s="81">
        <v>66</v>
      </c>
      <c r="H70" s="81">
        <v>249</v>
      </c>
      <c r="I70" s="81">
        <v>251</v>
      </c>
      <c r="J70" s="81">
        <v>351</v>
      </c>
      <c r="K70" s="81">
        <v>387</v>
      </c>
      <c r="L70" s="81">
        <v>458</v>
      </c>
      <c r="M70" s="81">
        <v>569</v>
      </c>
      <c r="N70" s="81">
        <v>531</v>
      </c>
      <c r="O70" s="81">
        <v>449</v>
      </c>
      <c r="P70" s="81">
        <v>422</v>
      </c>
      <c r="Q70" s="81">
        <v>390</v>
      </c>
      <c r="R70" s="81">
        <v>277</v>
      </c>
      <c r="S70" s="81">
        <v>82</v>
      </c>
      <c r="T70" s="81">
        <v>41</v>
      </c>
      <c r="U70" s="81">
        <v>16</v>
      </c>
    </row>
    <row r="71" spans="1:21" ht="15" customHeight="1">
      <c r="A71" s="383"/>
      <c r="B71" s="383"/>
      <c r="C71" s="383"/>
      <c r="D71" s="304" t="s">
        <v>894</v>
      </c>
      <c r="E71" s="308"/>
      <c r="F71" s="198">
        <f t="shared" si="5"/>
        <v>583</v>
      </c>
      <c r="G71" s="81">
        <v>10</v>
      </c>
      <c r="H71" s="81">
        <v>62</v>
      </c>
      <c r="I71" s="81">
        <v>72</v>
      </c>
      <c r="J71" s="81">
        <v>59</v>
      </c>
      <c r="K71" s="81">
        <v>46</v>
      </c>
      <c r="L71" s="81">
        <v>68</v>
      </c>
      <c r="M71" s="81">
        <v>57</v>
      </c>
      <c r="N71" s="81">
        <v>81</v>
      </c>
      <c r="O71" s="81">
        <v>63</v>
      </c>
      <c r="P71" s="81">
        <v>32</v>
      </c>
      <c r="Q71" s="81">
        <v>19</v>
      </c>
      <c r="R71" s="81">
        <v>10</v>
      </c>
      <c r="S71" s="81">
        <v>3</v>
      </c>
      <c r="T71" s="81">
        <v>1</v>
      </c>
      <c r="U71" s="81">
        <v>0</v>
      </c>
    </row>
    <row r="72" spans="1:21" ht="24" customHeight="1">
      <c r="A72" s="383"/>
      <c r="B72" s="383"/>
      <c r="C72" s="383"/>
      <c r="D72" s="303" t="s">
        <v>898</v>
      </c>
      <c r="E72" s="211"/>
      <c r="F72" s="198">
        <f t="shared" si="5"/>
        <v>321</v>
      </c>
      <c r="G72" s="81">
        <v>2</v>
      </c>
      <c r="H72" s="81">
        <v>11</v>
      </c>
      <c r="I72" s="81">
        <v>18</v>
      </c>
      <c r="J72" s="81">
        <v>25</v>
      </c>
      <c r="K72" s="81">
        <v>28</v>
      </c>
      <c r="L72" s="81">
        <v>28</v>
      </c>
      <c r="M72" s="81">
        <v>32</v>
      </c>
      <c r="N72" s="81">
        <v>40</v>
      </c>
      <c r="O72" s="81">
        <v>31</v>
      </c>
      <c r="P72" s="81">
        <v>24</v>
      </c>
      <c r="Q72" s="81">
        <v>33</v>
      </c>
      <c r="R72" s="81">
        <v>21</v>
      </c>
      <c r="S72" s="81">
        <v>8</v>
      </c>
      <c r="T72" s="81">
        <v>11</v>
      </c>
      <c r="U72" s="81">
        <v>9</v>
      </c>
    </row>
    <row r="73" spans="1:21" ht="24" customHeight="1">
      <c r="A73" s="383"/>
      <c r="B73" s="383"/>
      <c r="C73" s="383"/>
      <c r="D73" s="212" t="s">
        <v>176</v>
      </c>
      <c r="E73" s="213"/>
      <c r="F73" s="198">
        <f t="shared" si="5"/>
        <v>460</v>
      </c>
      <c r="G73" s="81">
        <v>2</v>
      </c>
      <c r="H73" s="81">
        <v>33</v>
      </c>
      <c r="I73" s="81">
        <v>44</v>
      </c>
      <c r="J73" s="81">
        <v>43</v>
      </c>
      <c r="K73" s="81">
        <v>53</v>
      </c>
      <c r="L73" s="81">
        <v>71</v>
      </c>
      <c r="M73" s="81">
        <v>60</v>
      </c>
      <c r="N73" s="81">
        <v>38</v>
      </c>
      <c r="O73" s="81">
        <v>35</v>
      </c>
      <c r="P73" s="81">
        <v>35</v>
      </c>
      <c r="Q73" s="81">
        <v>21</v>
      </c>
      <c r="R73" s="81">
        <v>19</v>
      </c>
      <c r="S73" s="81">
        <v>3</v>
      </c>
      <c r="T73" s="81">
        <v>3</v>
      </c>
      <c r="U73" s="81">
        <v>0</v>
      </c>
    </row>
    <row r="74" spans="1:21" ht="24" customHeight="1">
      <c r="A74" s="383"/>
      <c r="B74" s="383"/>
      <c r="C74" s="383"/>
      <c r="D74" s="303" t="s">
        <v>178</v>
      </c>
      <c r="E74" s="387"/>
      <c r="F74" s="198">
        <f t="shared" si="5"/>
        <v>1598</v>
      </c>
      <c r="G74" s="81">
        <v>77</v>
      </c>
      <c r="H74" s="81">
        <v>108</v>
      </c>
      <c r="I74" s="81">
        <v>92</v>
      </c>
      <c r="J74" s="81">
        <v>106</v>
      </c>
      <c r="K74" s="81">
        <v>138</v>
      </c>
      <c r="L74" s="81">
        <v>161</v>
      </c>
      <c r="M74" s="81">
        <v>176</v>
      </c>
      <c r="N74" s="81">
        <v>131</v>
      </c>
      <c r="O74" s="81">
        <v>136</v>
      </c>
      <c r="P74" s="81">
        <v>128</v>
      </c>
      <c r="Q74" s="81">
        <v>151</v>
      </c>
      <c r="R74" s="81">
        <v>136</v>
      </c>
      <c r="S74" s="81">
        <v>41</v>
      </c>
      <c r="T74" s="81">
        <v>11</v>
      </c>
      <c r="U74" s="81">
        <v>6</v>
      </c>
    </row>
    <row r="75" spans="1:21" ht="24" customHeight="1">
      <c r="A75" s="383"/>
      <c r="B75" s="383"/>
      <c r="C75" s="383"/>
      <c r="D75" s="303" t="s">
        <v>899</v>
      </c>
      <c r="E75" s="387"/>
      <c r="F75" s="198">
        <f t="shared" si="5"/>
        <v>1198</v>
      </c>
      <c r="G75" s="81">
        <v>11</v>
      </c>
      <c r="H75" s="81">
        <v>52</v>
      </c>
      <c r="I75" s="81">
        <v>71</v>
      </c>
      <c r="J75" s="81">
        <v>98</v>
      </c>
      <c r="K75" s="81">
        <v>116</v>
      </c>
      <c r="L75" s="81">
        <v>105</v>
      </c>
      <c r="M75" s="81">
        <v>116</v>
      </c>
      <c r="N75" s="81">
        <v>122</v>
      </c>
      <c r="O75" s="81">
        <v>108</v>
      </c>
      <c r="P75" s="81">
        <v>121</v>
      </c>
      <c r="Q75" s="81">
        <v>101</v>
      </c>
      <c r="R75" s="81">
        <v>88</v>
      </c>
      <c r="S75" s="81">
        <v>58</v>
      </c>
      <c r="T75" s="81">
        <v>23</v>
      </c>
      <c r="U75" s="81">
        <v>8</v>
      </c>
    </row>
    <row r="76" spans="1:21" ht="15" customHeight="1">
      <c r="A76" s="383"/>
      <c r="B76" s="383"/>
      <c r="C76" s="383"/>
      <c r="D76" s="304" t="s">
        <v>653</v>
      </c>
      <c r="E76" s="214"/>
      <c r="F76" s="198">
        <f t="shared" si="5"/>
        <v>1489</v>
      </c>
      <c r="G76" s="81">
        <v>5</v>
      </c>
      <c r="H76" s="81">
        <v>93</v>
      </c>
      <c r="I76" s="81">
        <v>112</v>
      </c>
      <c r="J76" s="81">
        <v>120</v>
      </c>
      <c r="K76" s="81">
        <v>142</v>
      </c>
      <c r="L76" s="81">
        <v>152</v>
      </c>
      <c r="M76" s="81">
        <v>215</v>
      </c>
      <c r="N76" s="81">
        <v>214</v>
      </c>
      <c r="O76" s="81">
        <v>184</v>
      </c>
      <c r="P76" s="81">
        <v>128</v>
      </c>
      <c r="Q76" s="81">
        <v>59</v>
      </c>
      <c r="R76" s="81">
        <v>37</v>
      </c>
      <c r="S76" s="81">
        <v>16</v>
      </c>
      <c r="T76" s="81">
        <v>9</v>
      </c>
      <c r="U76" s="81">
        <v>3</v>
      </c>
    </row>
    <row r="77" spans="1:21" ht="15" customHeight="1">
      <c r="A77" s="383"/>
      <c r="B77" s="383"/>
      <c r="C77" s="383"/>
      <c r="D77" s="304" t="s">
        <v>652</v>
      </c>
      <c r="E77" s="308"/>
      <c r="F77" s="198">
        <f t="shared" si="5"/>
        <v>6277</v>
      </c>
      <c r="G77" s="81">
        <v>39</v>
      </c>
      <c r="H77" s="81">
        <v>383</v>
      </c>
      <c r="I77" s="81">
        <v>535</v>
      </c>
      <c r="J77" s="81">
        <v>550</v>
      </c>
      <c r="K77" s="81">
        <v>684</v>
      </c>
      <c r="L77" s="81">
        <v>745</v>
      </c>
      <c r="M77" s="81">
        <v>791</v>
      </c>
      <c r="N77" s="81">
        <v>705</v>
      </c>
      <c r="O77" s="81">
        <v>652</v>
      </c>
      <c r="P77" s="81">
        <v>531</v>
      </c>
      <c r="Q77" s="81">
        <v>346</v>
      </c>
      <c r="R77" s="81">
        <v>233</v>
      </c>
      <c r="S77" s="81">
        <v>65</v>
      </c>
      <c r="T77" s="81">
        <v>17</v>
      </c>
      <c r="U77" s="81">
        <v>1</v>
      </c>
    </row>
    <row r="78" spans="1:21" ht="15" customHeight="1">
      <c r="B78" s="383"/>
      <c r="C78" s="383"/>
      <c r="D78" s="304" t="s">
        <v>0</v>
      </c>
      <c r="E78" s="308"/>
      <c r="F78" s="198">
        <f t="shared" si="5"/>
        <v>200</v>
      </c>
      <c r="G78" s="81">
        <v>7</v>
      </c>
      <c r="H78" s="81">
        <v>14</v>
      </c>
      <c r="I78" s="81">
        <v>16</v>
      </c>
      <c r="J78" s="81">
        <v>14</v>
      </c>
      <c r="K78" s="81">
        <v>18</v>
      </c>
      <c r="L78" s="81">
        <v>18</v>
      </c>
      <c r="M78" s="81">
        <v>40</v>
      </c>
      <c r="N78" s="81">
        <v>17</v>
      </c>
      <c r="O78" s="81">
        <v>28</v>
      </c>
      <c r="P78" s="81">
        <v>22</v>
      </c>
      <c r="Q78" s="81">
        <v>1</v>
      </c>
      <c r="R78" s="81">
        <v>5</v>
      </c>
      <c r="S78" s="81">
        <v>0</v>
      </c>
      <c r="T78" s="81">
        <v>0</v>
      </c>
      <c r="U78" s="81">
        <v>0</v>
      </c>
    </row>
    <row r="79" spans="1:21" s="371" customFormat="1" ht="24" customHeight="1">
      <c r="B79" s="383"/>
      <c r="C79" s="383"/>
      <c r="D79" s="303" t="s">
        <v>179</v>
      </c>
      <c r="E79" s="303"/>
      <c r="F79" s="198">
        <f t="shared" si="5"/>
        <v>1005</v>
      </c>
      <c r="G79" s="204">
        <v>10</v>
      </c>
      <c r="H79" s="81">
        <v>21</v>
      </c>
      <c r="I79" s="81">
        <v>36</v>
      </c>
      <c r="J79" s="81">
        <v>44</v>
      </c>
      <c r="K79" s="81">
        <v>80</v>
      </c>
      <c r="L79" s="81">
        <v>87</v>
      </c>
      <c r="M79" s="81">
        <v>116</v>
      </c>
      <c r="N79" s="81">
        <v>112</v>
      </c>
      <c r="O79" s="81">
        <v>104</v>
      </c>
      <c r="P79" s="81">
        <v>89</v>
      </c>
      <c r="Q79" s="81">
        <v>128</v>
      </c>
      <c r="R79" s="81">
        <v>108</v>
      </c>
      <c r="S79" s="81">
        <v>50</v>
      </c>
      <c r="T79" s="81">
        <v>14</v>
      </c>
      <c r="U79" s="81">
        <v>6</v>
      </c>
    </row>
    <row r="80" spans="1:21" ht="24" customHeight="1">
      <c r="B80" s="383"/>
      <c r="C80" s="383"/>
      <c r="D80" s="303" t="s">
        <v>900</v>
      </c>
      <c r="E80" s="307"/>
      <c r="F80" s="198">
        <f t="shared" si="5"/>
        <v>922</v>
      </c>
      <c r="G80" s="81">
        <v>36</v>
      </c>
      <c r="H80" s="81">
        <v>182</v>
      </c>
      <c r="I80" s="81">
        <v>131</v>
      </c>
      <c r="J80" s="81">
        <v>72</v>
      </c>
      <c r="K80" s="81">
        <v>55</v>
      </c>
      <c r="L80" s="81">
        <v>81</v>
      </c>
      <c r="M80" s="81">
        <v>91</v>
      </c>
      <c r="N80" s="81">
        <v>96</v>
      </c>
      <c r="O80" s="81">
        <v>62</v>
      </c>
      <c r="P80" s="81">
        <v>51</v>
      </c>
      <c r="Q80" s="81">
        <v>31</v>
      </c>
      <c r="R80" s="81">
        <v>24</v>
      </c>
      <c r="S80" s="81">
        <v>8</v>
      </c>
      <c r="T80" s="81">
        <v>2</v>
      </c>
      <c r="U80" s="81">
        <v>0</v>
      </c>
    </row>
    <row r="81" spans="2:21" ht="15" customHeight="1">
      <c r="B81" s="383"/>
      <c r="C81" s="205"/>
      <c r="D81" s="311" t="s">
        <v>322</v>
      </c>
      <c r="E81" s="371"/>
      <c r="F81" s="198">
        <f t="shared" si="5"/>
        <v>542</v>
      </c>
      <c r="G81" s="81">
        <v>13</v>
      </c>
      <c r="H81" s="81">
        <v>29</v>
      </c>
      <c r="I81" s="81">
        <v>35</v>
      </c>
      <c r="J81" s="81">
        <v>37</v>
      </c>
      <c r="K81" s="81">
        <v>48</v>
      </c>
      <c r="L81" s="81">
        <v>36</v>
      </c>
      <c r="M81" s="81">
        <v>52</v>
      </c>
      <c r="N81" s="81">
        <v>55</v>
      </c>
      <c r="O81" s="81">
        <v>44</v>
      </c>
      <c r="P81" s="81">
        <v>36</v>
      </c>
      <c r="Q81" s="81">
        <v>40</v>
      </c>
      <c r="R81" s="81">
        <v>45</v>
      </c>
      <c r="S81" s="81">
        <v>34</v>
      </c>
      <c r="T81" s="81">
        <v>25</v>
      </c>
      <c r="U81" s="81">
        <v>13</v>
      </c>
    </row>
    <row r="82" spans="2:21" ht="13.8" thickBot="1">
      <c r="B82" s="335"/>
      <c r="C82" s="335"/>
      <c r="D82" s="388"/>
      <c r="E82" s="389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</row>
    <row r="83" spans="2:21">
      <c r="B83" s="23" t="s">
        <v>181</v>
      </c>
      <c r="C83" s="371"/>
      <c r="D83" s="390"/>
      <c r="E83" s="23"/>
      <c r="F83" s="371"/>
      <c r="G83" s="371"/>
      <c r="H83" s="371"/>
      <c r="I83" s="371"/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</row>
    <row r="92" spans="2:21">
      <c r="F92" s="1"/>
      <c r="G92" s="1"/>
      <c r="H92" s="1"/>
      <c r="I92" s="1"/>
      <c r="J92" s="1"/>
    </row>
  </sheetData>
  <mergeCells count="27">
    <mergeCell ref="C20:D20"/>
    <mergeCell ref="C19:D19"/>
    <mergeCell ref="C13:D13"/>
    <mergeCell ref="B4:E6"/>
    <mergeCell ref="C15:D15"/>
    <mergeCell ref="C14:D14"/>
    <mergeCell ref="B8:D8"/>
    <mergeCell ref="C9:D9"/>
    <mergeCell ref="C10:D10"/>
    <mergeCell ref="C11:D11"/>
    <mergeCell ref="G2:R2"/>
    <mergeCell ref="C12:D12"/>
    <mergeCell ref="C16:D16"/>
    <mergeCell ref="C17:D17"/>
    <mergeCell ref="C18:D18"/>
    <mergeCell ref="C60:D60"/>
    <mergeCell ref="C22:D22"/>
    <mergeCell ref="C25:D25"/>
    <mergeCell ref="C23:D23"/>
    <mergeCell ref="C21:D21"/>
    <mergeCell ref="C24:D24"/>
    <mergeCell ref="C29:D29"/>
    <mergeCell ref="C28:D28"/>
    <mergeCell ref="C26:D26"/>
    <mergeCell ref="C27:D27"/>
    <mergeCell ref="C37:D37"/>
    <mergeCell ref="B33:E35"/>
  </mergeCells>
  <phoneticPr fontId="2"/>
  <pageMargins left="0.19685039370078741" right="0.19685039370078741" top="0.39370078740157483" bottom="0.39370078740157483" header="0.51181102362204722" footer="0.51181102362204722"/>
  <pageSetup paperSize="9" scale="80" orientation="portrait" verticalDpi="1200" r:id="rId1"/>
  <headerFooter alignWithMargins="0"/>
  <rowBreaks count="1" manualBreakCount="1">
    <brk id="31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2:S34"/>
  <sheetViews>
    <sheetView showGridLines="0" view="pageBreakPreview" topLeftCell="A22" zoomScaleNormal="100" workbookViewId="0">
      <selection activeCell="H43" sqref="H43"/>
    </sheetView>
  </sheetViews>
  <sheetFormatPr defaultColWidth="9" defaultRowHeight="13.5" customHeight="1"/>
  <cols>
    <col min="1" max="1" width="5.6640625" style="2" customWidth="1"/>
    <col min="2" max="2" width="0.88671875" style="2" customWidth="1"/>
    <col min="3" max="3" width="1.6640625" style="2" customWidth="1"/>
    <col min="4" max="4" width="16.77734375" style="2" customWidth="1"/>
    <col min="5" max="5" width="0.88671875" style="2" customWidth="1"/>
    <col min="6" max="6" width="10.109375" style="2" customWidth="1"/>
    <col min="7" max="7" width="10" style="2" customWidth="1"/>
    <col min="8" max="8" width="9.5546875" style="2" customWidth="1"/>
    <col min="9" max="9" width="8.6640625" style="2" bestFit="1" customWidth="1"/>
    <col min="10" max="11" width="10.109375" style="2" customWidth="1"/>
    <col min="12" max="12" width="9.21875" style="2" customWidth="1"/>
    <col min="13" max="13" width="7.88671875" style="2" bestFit="1" customWidth="1"/>
    <col min="14" max="15" width="10" style="2" customWidth="1"/>
    <col min="16" max="16" width="9.44140625" style="2" customWidth="1"/>
    <col min="17" max="17" width="7.88671875" style="2" bestFit="1" customWidth="1"/>
    <col min="18" max="16384" width="9" style="2"/>
  </cols>
  <sheetData>
    <row r="2" spans="2:19" ht="18" customHeight="1">
      <c r="F2" s="367" t="s">
        <v>909</v>
      </c>
      <c r="G2" s="366"/>
      <c r="H2" s="366"/>
      <c r="I2" s="366"/>
      <c r="J2" s="366"/>
      <c r="K2" s="366"/>
      <c r="N2" s="366"/>
      <c r="O2" s="366"/>
    </row>
    <row r="3" spans="2:19" ht="18" customHeight="1" thickBot="1">
      <c r="K3" s="414"/>
      <c r="L3" s="414"/>
      <c r="M3" s="414"/>
      <c r="O3" s="414" t="s">
        <v>879</v>
      </c>
      <c r="P3" s="414"/>
      <c r="Q3" s="414"/>
    </row>
    <row r="4" spans="2:19" ht="20.100000000000001" customHeight="1">
      <c r="B4" s="11"/>
      <c r="C4" s="11"/>
      <c r="D4" s="11"/>
      <c r="E4" s="11"/>
      <c r="F4" s="418" t="s">
        <v>620</v>
      </c>
      <c r="G4" s="466"/>
      <c r="H4" s="466"/>
      <c r="I4" s="467"/>
      <c r="J4" s="446" t="s">
        <v>184</v>
      </c>
      <c r="K4" s="447"/>
      <c r="L4" s="447"/>
      <c r="M4" s="447"/>
      <c r="N4" s="446" t="s">
        <v>185</v>
      </c>
      <c r="O4" s="447"/>
      <c r="P4" s="447"/>
      <c r="Q4" s="447"/>
    </row>
    <row r="5" spans="2:19" ht="60" customHeight="1">
      <c r="B5" s="275"/>
      <c r="C5" s="609" t="s">
        <v>621</v>
      </c>
      <c r="D5" s="609"/>
      <c r="E5" s="275"/>
      <c r="F5" s="269" t="s">
        <v>188</v>
      </c>
      <c r="G5" s="299" t="s">
        <v>627</v>
      </c>
      <c r="H5" s="299" t="s">
        <v>628</v>
      </c>
      <c r="I5" s="215" t="s">
        <v>626</v>
      </c>
      <c r="J5" s="269" t="s">
        <v>188</v>
      </c>
      <c r="K5" s="299" t="s">
        <v>627</v>
      </c>
      <c r="L5" s="299" t="s">
        <v>628</v>
      </c>
      <c r="M5" s="216" t="s">
        <v>626</v>
      </c>
      <c r="N5" s="269" t="s">
        <v>188</v>
      </c>
      <c r="O5" s="299" t="s">
        <v>627</v>
      </c>
      <c r="P5" s="299" t="s">
        <v>628</v>
      </c>
      <c r="Q5" s="216" t="s">
        <v>626</v>
      </c>
      <c r="S5" s="385"/>
    </row>
    <row r="6" spans="2:19" ht="39.9" customHeight="1">
      <c r="B6" s="276"/>
      <c r="C6" s="439" t="s">
        <v>188</v>
      </c>
      <c r="D6" s="439"/>
      <c r="E6" s="276"/>
      <c r="F6" s="336">
        <f t="shared" ref="F6:Q6" si="0">SUM(F7:F27)</f>
        <v>54241</v>
      </c>
      <c r="G6" s="337">
        <f t="shared" si="0"/>
        <v>48042</v>
      </c>
      <c r="H6" s="337">
        <f t="shared" si="0"/>
        <v>4249</v>
      </c>
      <c r="I6" s="337">
        <f t="shared" si="0"/>
        <v>1179</v>
      </c>
      <c r="J6" s="337">
        <f t="shared" si="0"/>
        <v>29856</v>
      </c>
      <c r="K6" s="337">
        <f t="shared" si="0"/>
        <v>26205</v>
      </c>
      <c r="L6" s="337">
        <f t="shared" si="0"/>
        <v>2989</v>
      </c>
      <c r="M6" s="337">
        <f t="shared" si="0"/>
        <v>209</v>
      </c>
      <c r="N6" s="337">
        <f t="shared" si="0"/>
        <v>24385</v>
      </c>
      <c r="O6" s="337">
        <f t="shared" si="0"/>
        <v>21837</v>
      </c>
      <c r="P6" s="337">
        <f t="shared" si="0"/>
        <v>1260</v>
      </c>
      <c r="Q6" s="337">
        <f t="shared" si="0"/>
        <v>970</v>
      </c>
    </row>
    <row r="7" spans="2:19" ht="21.9" customHeight="1">
      <c r="B7" s="276"/>
      <c r="C7" s="1"/>
      <c r="D7" s="276" t="s">
        <v>572</v>
      </c>
      <c r="E7" s="276"/>
      <c r="F7" s="119">
        <v>1203</v>
      </c>
      <c r="G7" s="42">
        <v>217</v>
      </c>
      <c r="H7" s="42">
        <v>674</v>
      </c>
      <c r="I7" s="42">
        <v>306</v>
      </c>
      <c r="J7" s="42">
        <v>767</v>
      </c>
      <c r="K7" s="42">
        <v>135</v>
      </c>
      <c r="L7" s="42">
        <v>591</v>
      </c>
      <c r="M7" s="42">
        <v>35</v>
      </c>
      <c r="N7" s="42">
        <v>436</v>
      </c>
      <c r="O7" s="42">
        <v>82</v>
      </c>
      <c r="P7" s="42">
        <v>83</v>
      </c>
      <c r="Q7" s="42">
        <v>271</v>
      </c>
    </row>
    <row r="8" spans="2:19" ht="21.9" customHeight="1">
      <c r="B8" s="276"/>
      <c r="C8" s="1"/>
      <c r="D8" s="276" t="s">
        <v>573</v>
      </c>
      <c r="E8" s="276"/>
      <c r="F8" s="119">
        <v>35</v>
      </c>
      <c r="G8" s="42">
        <v>26</v>
      </c>
      <c r="H8" s="42">
        <v>7</v>
      </c>
      <c r="I8" s="42">
        <v>2</v>
      </c>
      <c r="J8" s="42">
        <v>31</v>
      </c>
      <c r="K8" s="42">
        <v>24</v>
      </c>
      <c r="L8" s="42">
        <v>7</v>
      </c>
      <c r="M8" s="42">
        <v>0</v>
      </c>
      <c r="N8" s="42">
        <v>4</v>
      </c>
      <c r="O8" s="42">
        <v>2</v>
      </c>
      <c r="P8" s="42">
        <v>0</v>
      </c>
      <c r="Q8" s="42">
        <v>2</v>
      </c>
    </row>
    <row r="9" spans="2:19" ht="21.9" customHeight="1">
      <c r="B9" s="276"/>
      <c r="C9" s="1"/>
      <c r="D9" s="276" t="s">
        <v>574</v>
      </c>
      <c r="E9" s="276"/>
      <c r="F9" s="119">
        <v>86</v>
      </c>
      <c r="G9" s="42">
        <v>10</v>
      </c>
      <c r="H9" s="42">
        <v>64</v>
      </c>
      <c r="I9" s="42">
        <v>12</v>
      </c>
      <c r="J9" s="42">
        <v>75</v>
      </c>
      <c r="K9" s="42">
        <v>10</v>
      </c>
      <c r="L9" s="42">
        <v>63</v>
      </c>
      <c r="M9" s="42">
        <v>2</v>
      </c>
      <c r="N9" s="42">
        <v>11</v>
      </c>
      <c r="O9" s="42">
        <v>0</v>
      </c>
      <c r="P9" s="42">
        <v>1</v>
      </c>
      <c r="Q9" s="42">
        <v>10</v>
      </c>
    </row>
    <row r="10" spans="2:19" ht="24.75" customHeight="1">
      <c r="B10" s="276"/>
      <c r="C10" s="1"/>
      <c r="D10" s="276" t="s">
        <v>896</v>
      </c>
      <c r="E10" s="276"/>
      <c r="F10" s="119">
        <v>7</v>
      </c>
      <c r="G10" s="42">
        <v>7</v>
      </c>
      <c r="H10" s="42">
        <v>0</v>
      </c>
      <c r="I10" s="42">
        <v>0</v>
      </c>
      <c r="J10" s="42">
        <v>7</v>
      </c>
      <c r="K10" s="42">
        <v>7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</row>
    <row r="11" spans="2:19" ht="21.9" customHeight="1">
      <c r="B11" s="276"/>
      <c r="C11" s="1"/>
      <c r="D11" s="276" t="s">
        <v>575</v>
      </c>
      <c r="E11" s="276"/>
      <c r="F11" s="119">
        <v>4366</v>
      </c>
      <c r="G11" s="42">
        <v>3438</v>
      </c>
      <c r="H11" s="42">
        <v>709</v>
      </c>
      <c r="I11" s="42">
        <v>182</v>
      </c>
      <c r="J11" s="42">
        <v>3523</v>
      </c>
      <c r="K11" s="42">
        <v>2738</v>
      </c>
      <c r="L11" s="42">
        <v>697</v>
      </c>
      <c r="M11" s="42">
        <v>53</v>
      </c>
      <c r="N11" s="42">
        <v>843</v>
      </c>
      <c r="O11" s="42">
        <v>700</v>
      </c>
      <c r="P11" s="42">
        <v>12</v>
      </c>
      <c r="Q11" s="42">
        <v>129</v>
      </c>
    </row>
    <row r="12" spans="2:19" ht="21.9" customHeight="1">
      <c r="B12" s="276"/>
      <c r="C12" s="1"/>
      <c r="D12" s="276" t="s">
        <v>576</v>
      </c>
      <c r="E12" s="276"/>
      <c r="F12" s="119">
        <v>12541</v>
      </c>
      <c r="G12" s="42">
        <v>12206</v>
      </c>
      <c r="H12" s="42">
        <v>226</v>
      </c>
      <c r="I12" s="42">
        <v>39</v>
      </c>
      <c r="J12" s="42">
        <v>9416</v>
      </c>
      <c r="K12" s="42">
        <v>9222</v>
      </c>
      <c r="L12" s="42">
        <v>133</v>
      </c>
      <c r="M12" s="42">
        <v>10</v>
      </c>
      <c r="N12" s="42">
        <v>3125</v>
      </c>
      <c r="O12" s="42">
        <v>2984</v>
      </c>
      <c r="P12" s="42">
        <v>93</v>
      </c>
      <c r="Q12" s="42">
        <v>29</v>
      </c>
    </row>
    <row r="13" spans="2:19" ht="24.9" customHeight="1">
      <c r="B13" s="276"/>
      <c r="C13" s="1"/>
      <c r="D13" s="217" t="s">
        <v>173</v>
      </c>
      <c r="E13" s="276"/>
      <c r="F13" s="119">
        <v>271</v>
      </c>
      <c r="G13" s="42">
        <v>267</v>
      </c>
      <c r="H13" s="42">
        <v>3</v>
      </c>
      <c r="I13" s="42">
        <v>1</v>
      </c>
      <c r="J13" s="42">
        <v>220</v>
      </c>
      <c r="K13" s="42">
        <v>218</v>
      </c>
      <c r="L13" s="42">
        <v>2</v>
      </c>
      <c r="M13" s="42">
        <v>0</v>
      </c>
      <c r="N13" s="42">
        <v>51</v>
      </c>
      <c r="O13" s="42">
        <v>49</v>
      </c>
      <c r="P13" s="42">
        <v>1</v>
      </c>
      <c r="Q13" s="42">
        <v>1</v>
      </c>
    </row>
    <row r="14" spans="2:19" ht="21.9" customHeight="1">
      <c r="B14" s="276"/>
      <c r="C14" s="1"/>
      <c r="D14" s="276" t="s">
        <v>618</v>
      </c>
      <c r="E14" s="276"/>
      <c r="F14" s="119">
        <v>348</v>
      </c>
      <c r="G14" s="42">
        <v>304</v>
      </c>
      <c r="H14" s="42">
        <v>38</v>
      </c>
      <c r="I14" s="42">
        <v>4</v>
      </c>
      <c r="J14" s="42">
        <v>221</v>
      </c>
      <c r="K14" s="42">
        <v>191</v>
      </c>
      <c r="L14" s="42">
        <v>27</v>
      </c>
      <c r="M14" s="42">
        <v>1</v>
      </c>
      <c r="N14" s="42">
        <v>127</v>
      </c>
      <c r="O14" s="42">
        <v>113</v>
      </c>
      <c r="P14" s="42">
        <v>11</v>
      </c>
      <c r="Q14" s="42">
        <v>3</v>
      </c>
    </row>
    <row r="15" spans="2:19" ht="21.9" customHeight="1">
      <c r="B15" s="276"/>
      <c r="C15" s="1"/>
      <c r="D15" s="276" t="s">
        <v>897</v>
      </c>
      <c r="E15" s="276"/>
      <c r="F15" s="119">
        <v>3175</v>
      </c>
      <c r="G15" s="42">
        <v>3109</v>
      </c>
      <c r="H15" s="42">
        <v>42</v>
      </c>
      <c r="I15" s="42">
        <v>10</v>
      </c>
      <c r="J15" s="42">
        <v>2521</v>
      </c>
      <c r="K15" s="42">
        <v>2467</v>
      </c>
      <c r="L15" s="42">
        <v>37</v>
      </c>
      <c r="M15" s="42">
        <v>4</v>
      </c>
      <c r="N15" s="42">
        <v>654</v>
      </c>
      <c r="O15" s="42">
        <v>642</v>
      </c>
      <c r="P15" s="42">
        <v>5</v>
      </c>
      <c r="Q15" s="42">
        <v>6</v>
      </c>
    </row>
    <row r="16" spans="2:19" ht="21.9" customHeight="1">
      <c r="B16" s="276"/>
      <c r="C16" s="1"/>
      <c r="D16" s="276" t="s">
        <v>901</v>
      </c>
      <c r="E16" s="276"/>
      <c r="F16" s="119">
        <v>7889</v>
      </c>
      <c r="G16" s="42">
        <v>7123</v>
      </c>
      <c r="H16" s="42">
        <v>501</v>
      </c>
      <c r="I16" s="42">
        <v>225</v>
      </c>
      <c r="J16" s="42">
        <v>3350</v>
      </c>
      <c r="K16" s="42">
        <v>2974</v>
      </c>
      <c r="L16" s="42">
        <v>318</v>
      </c>
      <c r="M16" s="42">
        <v>45</v>
      </c>
      <c r="N16" s="42">
        <v>4539</v>
      </c>
      <c r="O16" s="42">
        <v>4149</v>
      </c>
      <c r="P16" s="42">
        <v>183</v>
      </c>
      <c r="Q16" s="42">
        <v>180</v>
      </c>
    </row>
    <row r="17" spans="2:17" ht="21.9" customHeight="1">
      <c r="B17" s="276"/>
      <c r="C17" s="1"/>
      <c r="D17" s="276" t="s">
        <v>894</v>
      </c>
      <c r="E17" s="276"/>
      <c r="F17" s="119">
        <v>915</v>
      </c>
      <c r="G17" s="42">
        <v>874</v>
      </c>
      <c r="H17" s="42">
        <v>33</v>
      </c>
      <c r="I17" s="42">
        <v>2</v>
      </c>
      <c r="J17" s="42">
        <v>332</v>
      </c>
      <c r="K17" s="42">
        <v>310</v>
      </c>
      <c r="L17" s="42">
        <v>19</v>
      </c>
      <c r="M17" s="42">
        <v>1</v>
      </c>
      <c r="N17" s="42">
        <v>583</v>
      </c>
      <c r="O17" s="42">
        <v>564</v>
      </c>
      <c r="P17" s="42">
        <v>14</v>
      </c>
      <c r="Q17" s="42">
        <v>1</v>
      </c>
    </row>
    <row r="18" spans="2:17" ht="24.75" customHeight="1">
      <c r="B18" s="276"/>
      <c r="C18" s="1"/>
      <c r="D18" s="276" t="s">
        <v>902</v>
      </c>
      <c r="E18" s="276"/>
      <c r="F18" s="119">
        <v>661</v>
      </c>
      <c r="G18" s="42">
        <v>509</v>
      </c>
      <c r="H18" s="42">
        <v>120</v>
      </c>
      <c r="I18" s="42">
        <v>30</v>
      </c>
      <c r="J18" s="42">
        <v>340</v>
      </c>
      <c r="K18" s="42">
        <v>247</v>
      </c>
      <c r="L18" s="42">
        <v>83</v>
      </c>
      <c r="M18" s="42">
        <v>10</v>
      </c>
      <c r="N18" s="42">
        <v>321</v>
      </c>
      <c r="O18" s="42">
        <v>262</v>
      </c>
      <c r="P18" s="42">
        <v>37</v>
      </c>
      <c r="Q18" s="42">
        <v>20</v>
      </c>
    </row>
    <row r="19" spans="2:17" ht="24.75" customHeight="1">
      <c r="B19" s="276"/>
      <c r="C19" s="1"/>
      <c r="D19" s="276" t="s">
        <v>174</v>
      </c>
      <c r="E19" s="276"/>
      <c r="F19" s="119">
        <v>1170</v>
      </c>
      <c r="G19" s="42">
        <v>881</v>
      </c>
      <c r="H19" s="42">
        <v>237</v>
      </c>
      <c r="I19" s="42">
        <v>50</v>
      </c>
      <c r="J19" s="42">
        <v>710</v>
      </c>
      <c r="K19" s="42">
        <v>516</v>
      </c>
      <c r="L19" s="42">
        <v>188</v>
      </c>
      <c r="M19" s="42">
        <v>5</v>
      </c>
      <c r="N19" s="42">
        <v>460</v>
      </c>
      <c r="O19" s="42">
        <v>365</v>
      </c>
      <c r="P19" s="42">
        <v>49</v>
      </c>
      <c r="Q19" s="42">
        <v>45</v>
      </c>
    </row>
    <row r="20" spans="2:17" ht="24.75" customHeight="1">
      <c r="B20" s="276"/>
      <c r="C20" s="1"/>
      <c r="D20" s="276" t="s">
        <v>903</v>
      </c>
      <c r="E20" s="276"/>
      <c r="F20" s="119">
        <v>2208</v>
      </c>
      <c r="G20" s="42">
        <v>1809</v>
      </c>
      <c r="H20" s="42">
        <v>287</v>
      </c>
      <c r="I20" s="42">
        <v>98</v>
      </c>
      <c r="J20" s="42">
        <v>610</v>
      </c>
      <c r="K20" s="42">
        <v>440</v>
      </c>
      <c r="L20" s="42">
        <v>152</v>
      </c>
      <c r="M20" s="42">
        <v>16</v>
      </c>
      <c r="N20" s="42">
        <v>1598</v>
      </c>
      <c r="O20" s="42">
        <v>1369</v>
      </c>
      <c r="P20" s="42">
        <v>135</v>
      </c>
      <c r="Q20" s="42">
        <v>82</v>
      </c>
    </row>
    <row r="21" spans="2:17" ht="24.75" customHeight="1">
      <c r="B21" s="276"/>
      <c r="C21" s="1"/>
      <c r="D21" s="276" t="s">
        <v>889</v>
      </c>
      <c r="E21" s="276"/>
      <c r="F21" s="119">
        <v>1754</v>
      </c>
      <c r="G21" s="42">
        <v>1248</v>
      </c>
      <c r="H21" s="42">
        <v>407</v>
      </c>
      <c r="I21" s="42">
        <v>93</v>
      </c>
      <c r="J21" s="42">
        <v>556</v>
      </c>
      <c r="K21" s="42">
        <v>385</v>
      </c>
      <c r="L21" s="42">
        <v>156</v>
      </c>
      <c r="M21" s="42">
        <v>13</v>
      </c>
      <c r="N21" s="42">
        <v>1198</v>
      </c>
      <c r="O21" s="42">
        <v>863</v>
      </c>
      <c r="P21" s="42">
        <v>251</v>
      </c>
      <c r="Q21" s="42">
        <v>80</v>
      </c>
    </row>
    <row r="22" spans="2:17" ht="21.9" customHeight="1">
      <c r="B22" s="276"/>
      <c r="C22" s="1"/>
      <c r="D22" s="276" t="s">
        <v>624</v>
      </c>
      <c r="E22" s="276"/>
      <c r="F22" s="119">
        <v>2357</v>
      </c>
      <c r="G22" s="42">
        <v>2157</v>
      </c>
      <c r="H22" s="42">
        <v>182</v>
      </c>
      <c r="I22" s="42">
        <v>10</v>
      </c>
      <c r="J22" s="42">
        <v>868</v>
      </c>
      <c r="K22" s="42">
        <v>814</v>
      </c>
      <c r="L22" s="42">
        <v>46</v>
      </c>
      <c r="M22" s="42">
        <v>4</v>
      </c>
      <c r="N22" s="42">
        <v>1489</v>
      </c>
      <c r="O22" s="42">
        <v>1343</v>
      </c>
      <c r="P22" s="42">
        <v>136</v>
      </c>
      <c r="Q22" s="42">
        <v>6</v>
      </c>
    </row>
    <row r="23" spans="2:17" ht="21.9" customHeight="1">
      <c r="B23" s="276"/>
      <c r="C23" s="1"/>
      <c r="D23" s="276" t="s">
        <v>839</v>
      </c>
      <c r="E23" s="276"/>
      <c r="F23" s="119">
        <v>7858</v>
      </c>
      <c r="G23" s="42">
        <v>7591</v>
      </c>
      <c r="H23" s="42">
        <v>174</v>
      </c>
      <c r="I23" s="42">
        <v>55</v>
      </c>
      <c r="J23" s="42">
        <v>1581</v>
      </c>
      <c r="K23" s="42">
        <v>1443</v>
      </c>
      <c r="L23" s="42">
        <v>126</v>
      </c>
      <c r="M23" s="42">
        <v>4</v>
      </c>
      <c r="N23" s="42">
        <v>6277</v>
      </c>
      <c r="O23" s="42">
        <v>6148</v>
      </c>
      <c r="P23" s="42">
        <v>48</v>
      </c>
      <c r="Q23" s="42">
        <v>51</v>
      </c>
    </row>
    <row r="24" spans="2:17" ht="21.9" customHeight="1">
      <c r="B24" s="276"/>
      <c r="C24" s="1"/>
      <c r="D24" s="276" t="s">
        <v>619</v>
      </c>
      <c r="E24" s="276"/>
      <c r="F24" s="119">
        <v>498</v>
      </c>
      <c r="G24" s="42">
        <v>493</v>
      </c>
      <c r="H24" s="42">
        <v>2</v>
      </c>
      <c r="I24" s="42">
        <v>0</v>
      </c>
      <c r="J24" s="42">
        <v>298</v>
      </c>
      <c r="K24" s="42">
        <v>293</v>
      </c>
      <c r="L24" s="42">
        <v>2</v>
      </c>
      <c r="M24" s="42">
        <v>0</v>
      </c>
      <c r="N24" s="42">
        <v>200</v>
      </c>
      <c r="O24" s="42">
        <v>200</v>
      </c>
      <c r="P24" s="42">
        <v>0</v>
      </c>
      <c r="Q24" s="42">
        <v>0</v>
      </c>
    </row>
    <row r="25" spans="2:17" ht="30" customHeight="1">
      <c r="B25" s="276"/>
      <c r="C25" s="1"/>
      <c r="D25" s="217" t="s">
        <v>625</v>
      </c>
      <c r="E25" s="276"/>
      <c r="F25" s="119">
        <v>2640</v>
      </c>
      <c r="G25" s="42">
        <v>2165</v>
      </c>
      <c r="H25" s="42">
        <v>420</v>
      </c>
      <c r="I25" s="42">
        <v>35</v>
      </c>
      <c r="J25" s="42">
        <v>1635</v>
      </c>
      <c r="K25" s="42">
        <v>1363</v>
      </c>
      <c r="L25" s="42">
        <v>257</v>
      </c>
      <c r="M25" s="42">
        <v>3</v>
      </c>
      <c r="N25" s="42">
        <v>1005</v>
      </c>
      <c r="O25" s="42">
        <v>802</v>
      </c>
      <c r="P25" s="42">
        <v>163</v>
      </c>
      <c r="Q25" s="42">
        <v>32</v>
      </c>
    </row>
    <row r="26" spans="2:17" ht="30" customHeight="1">
      <c r="B26" s="300"/>
      <c r="C26" s="1"/>
      <c r="D26" s="217" t="s">
        <v>904</v>
      </c>
      <c r="E26" s="300"/>
      <c r="F26" s="119">
        <v>3057</v>
      </c>
      <c r="G26" s="42">
        <v>3057</v>
      </c>
      <c r="H26" s="42">
        <v>0</v>
      </c>
      <c r="I26" s="42">
        <v>0</v>
      </c>
      <c r="J26" s="42">
        <v>2135</v>
      </c>
      <c r="K26" s="42">
        <v>2135</v>
      </c>
      <c r="L26" s="42">
        <v>0</v>
      </c>
      <c r="M26" s="42">
        <v>0</v>
      </c>
      <c r="N26" s="42">
        <v>922</v>
      </c>
      <c r="O26" s="42">
        <v>922</v>
      </c>
      <c r="P26" s="42">
        <v>0</v>
      </c>
      <c r="Q26" s="42">
        <v>0</v>
      </c>
    </row>
    <row r="27" spans="2:17" ht="21.9" customHeight="1">
      <c r="B27" s="276"/>
      <c r="C27" s="1"/>
      <c r="D27" s="276" t="s">
        <v>322</v>
      </c>
      <c r="E27" s="276"/>
      <c r="F27" s="119">
        <v>1202</v>
      </c>
      <c r="G27" s="42">
        <v>551</v>
      </c>
      <c r="H27" s="42">
        <v>123</v>
      </c>
      <c r="I27" s="42">
        <v>25</v>
      </c>
      <c r="J27" s="42">
        <v>660</v>
      </c>
      <c r="K27" s="42">
        <v>273</v>
      </c>
      <c r="L27" s="42">
        <v>85</v>
      </c>
      <c r="M27" s="42">
        <v>3</v>
      </c>
      <c r="N27" s="42">
        <v>542</v>
      </c>
      <c r="O27" s="42">
        <v>278</v>
      </c>
      <c r="P27" s="42">
        <v>38</v>
      </c>
      <c r="Q27" s="42">
        <v>22</v>
      </c>
    </row>
    <row r="28" spans="2:17" ht="20.100000000000001" customHeight="1">
      <c r="B28" s="276"/>
      <c r="C28" s="1"/>
      <c r="D28" s="23" t="s">
        <v>622</v>
      </c>
      <c r="E28" s="276"/>
      <c r="F28" s="119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2:17" ht="21.9" customHeight="1">
      <c r="B29" s="276"/>
      <c r="C29" s="1"/>
      <c r="D29" s="300" t="s">
        <v>623</v>
      </c>
      <c r="E29" s="276"/>
      <c r="F29" s="119">
        <f t="shared" ref="F29:Q29" si="1">SUM(F7:F9)</f>
        <v>1324</v>
      </c>
      <c r="G29" s="42">
        <f t="shared" si="1"/>
        <v>253</v>
      </c>
      <c r="H29" s="42">
        <f t="shared" si="1"/>
        <v>745</v>
      </c>
      <c r="I29" s="42">
        <f t="shared" si="1"/>
        <v>320</v>
      </c>
      <c r="J29" s="42">
        <f t="shared" si="1"/>
        <v>873</v>
      </c>
      <c r="K29" s="42">
        <f t="shared" si="1"/>
        <v>169</v>
      </c>
      <c r="L29" s="42">
        <f t="shared" si="1"/>
        <v>661</v>
      </c>
      <c r="M29" s="42">
        <f t="shared" si="1"/>
        <v>37</v>
      </c>
      <c r="N29" s="42">
        <f t="shared" si="1"/>
        <v>451</v>
      </c>
      <c r="O29" s="42">
        <f t="shared" si="1"/>
        <v>84</v>
      </c>
      <c r="P29" s="42">
        <f t="shared" si="1"/>
        <v>84</v>
      </c>
      <c r="Q29" s="42">
        <f t="shared" si="1"/>
        <v>283</v>
      </c>
    </row>
    <row r="30" spans="2:17" ht="21.9" customHeight="1">
      <c r="B30" s="276"/>
      <c r="C30" s="1"/>
      <c r="D30" s="300" t="s">
        <v>617</v>
      </c>
      <c r="E30" s="276"/>
      <c r="F30" s="119">
        <f t="shared" ref="F30:Q30" si="2">SUM(F10:F12)</f>
        <v>16914</v>
      </c>
      <c r="G30" s="42">
        <f t="shared" si="2"/>
        <v>15651</v>
      </c>
      <c r="H30" s="42">
        <f t="shared" si="2"/>
        <v>935</v>
      </c>
      <c r="I30" s="42">
        <f t="shared" si="2"/>
        <v>221</v>
      </c>
      <c r="J30" s="42">
        <f t="shared" si="2"/>
        <v>12946</v>
      </c>
      <c r="K30" s="42">
        <f t="shared" si="2"/>
        <v>11967</v>
      </c>
      <c r="L30" s="42">
        <f t="shared" si="2"/>
        <v>830</v>
      </c>
      <c r="M30" s="42">
        <f t="shared" si="2"/>
        <v>63</v>
      </c>
      <c r="N30" s="42">
        <f t="shared" si="2"/>
        <v>3968</v>
      </c>
      <c r="O30" s="42">
        <f t="shared" si="2"/>
        <v>3684</v>
      </c>
      <c r="P30" s="42">
        <f t="shared" si="2"/>
        <v>105</v>
      </c>
      <c r="Q30" s="42">
        <f t="shared" si="2"/>
        <v>158</v>
      </c>
    </row>
    <row r="31" spans="2:17" ht="21.9" customHeight="1" thickBot="1">
      <c r="B31" s="274"/>
      <c r="C31" s="3"/>
      <c r="D31" s="274" t="s">
        <v>629</v>
      </c>
      <c r="E31" s="274"/>
      <c r="F31" s="121">
        <f t="shared" ref="F31:M31" si="3">SUM(F13:F26)</f>
        <v>34801</v>
      </c>
      <c r="G31" s="43">
        <f t="shared" si="3"/>
        <v>31587</v>
      </c>
      <c r="H31" s="43">
        <f t="shared" si="3"/>
        <v>2446</v>
      </c>
      <c r="I31" s="43">
        <f t="shared" si="3"/>
        <v>613</v>
      </c>
      <c r="J31" s="43">
        <f t="shared" si="3"/>
        <v>15377</v>
      </c>
      <c r="K31" s="43">
        <f t="shared" si="3"/>
        <v>13796</v>
      </c>
      <c r="L31" s="43">
        <f t="shared" si="3"/>
        <v>1413</v>
      </c>
      <c r="M31" s="43">
        <f t="shared" si="3"/>
        <v>106</v>
      </c>
      <c r="N31" s="43">
        <f t="shared" ref="N31:Q31" si="4">SUM(N13:N26)</f>
        <v>19424</v>
      </c>
      <c r="O31" s="43">
        <f t="shared" si="4"/>
        <v>17791</v>
      </c>
      <c r="P31" s="43">
        <f t="shared" si="4"/>
        <v>1033</v>
      </c>
      <c r="Q31" s="43">
        <f t="shared" si="4"/>
        <v>507</v>
      </c>
    </row>
    <row r="32" spans="2:17" ht="26.25" customHeight="1">
      <c r="D32" s="2" t="s">
        <v>578</v>
      </c>
    </row>
    <row r="33" spans="7:14" ht="13.5" customHeight="1">
      <c r="G33" s="218"/>
    </row>
    <row r="34" spans="7:14" ht="13.5" customHeight="1">
      <c r="J34" s="218"/>
      <c r="N34" s="218"/>
    </row>
  </sheetData>
  <mergeCells count="7">
    <mergeCell ref="O3:Q3"/>
    <mergeCell ref="N4:Q4"/>
    <mergeCell ref="F4:I4"/>
    <mergeCell ref="C6:D6"/>
    <mergeCell ref="J4:M4"/>
    <mergeCell ref="K3:M3"/>
    <mergeCell ref="C5:D5"/>
  </mergeCells>
  <phoneticPr fontId="2"/>
  <pageMargins left="0.39370078740157483" right="0.39370078740157483" top="0.98425196850393704" bottom="0.98425196850393704" header="0.51181102362204722" footer="0.51181102362204722"/>
  <pageSetup paperSize="9" scale="72" orientation="portrait" verticalDpi="1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2:R21"/>
  <sheetViews>
    <sheetView showGridLines="0" view="pageBreakPreview" zoomScaleNormal="100" workbookViewId="0">
      <selection activeCell="H43" sqref="H43"/>
    </sheetView>
  </sheetViews>
  <sheetFormatPr defaultColWidth="9" defaultRowHeight="13.5" customHeight="1"/>
  <cols>
    <col min="1" max="1" width="5" style="2" customWidth="1"/>
    <col min="2" max="2" width="0.88671875" style="2" customWidth="1"/>
    <col min="3" max="3" width="2.6640625" style="2" customWidth="1"/>
    <col min="4" max="4" width="3.109375" style="2" customWidth="1"/>
    <col min="5" max="5" width="27.6640625" style="2" customWidth="1"/>
    <col min="6" max="6" width="0.88671875" style="2" customWidth="1"/>
    <col min="7" max="18" width="10.109375" style="2" customWidth="1"/>
    <col min="19" max="19" width="3.88671875" style="2" customWidth="1"/>
    <col min="20" max="20" width="3.6640625" style="2" customWidth="1"/>
    <col min="21" max="16384" width="9" style="2"/>
  </cols>
  <sheetData>
    <row r="2" spans="2:18" ht="18" customHeight="1">
      <c r="H2" s="365" t="s">
        <v>907</v>
      </c>
      <c r="I2" s="2" t="s">
        <v>171</v>
      </c>
    </row>
    <row r="3" spans="2:18" ht="18" customHeight="1" thickBot="1">
      <c r="P3" s="414" t="s">
        <v>879</v>
      </c>
      <c r="Q3" s="414"/>
      <c r="R3" s="414"/>
    </row>
    <row r="4" spans="2:18" ht="18" customHeight="1">
      <c r="B4" s="11"/>
      <c r="C4" s="11"/>
      <c r="D4" s="11"/>
      <c r="E4" s="11"/>
      <c r="F4" s="11"/>
      <c r="G4" s="418" t="s">
        <v>188</v>
      </c>
      <c r="H4" s="419"/>
      <c r="I4" s="419"/>
      <c r="J4" s="419"/>
      <c r="K4" s="265"/>
      <c r="L4" s="447" t="s">
        <v>694</v>
      </c>
      <c r="M4" s="447"/>
      <c r="N4" s="273"/>
      <c r="O4" s="419" t="s">
        <v>185</v>
      </c>
      <c r="P4" s="419"/>
      <c r="Q4" s="419"/>
      <c r="R4" s="419"/>
    </row>
    <row r="5" spans="2:18" ht="18" customHeight="1">
      <c r="B5" s="259"/>
      <c r="E5" s="259" t="s">
        <v>579</v>
      </c>
      <c r="F5" s="259"/>
      <c r="G5" s="440" t="s">
        <v>188</v>
      </c>
      <c r="H5" s="613" t="s">
        <v>302</v>
      </c>
      <c r="I5" s="440" t="s">
        <v>324</v>
      </c>
      <c r="J5" s="618" t="s">
        <v>323</v>
      </c>
      <c r="K5" s="440" t="s">
        <v>188</v>
      </c>
      <c r="L5" s="613" t="s">
        <v>302</v>
      </c>
      <c r="M5" s="440" t="s">
        <v>324</v>
      </c>
      <c r="N5" s="618" t="s">
        <v>323</v>
      </c>
      <c r="O5" s="440" t="s">
        <v>188</v>
      </c>
      <c r="P5" s="613" t="s">
        <v>302</v>
      </c>
      <c r="Q5" s="440" t="s">
        <v>324</v>
      </c>
      <c r="R5" s="616" t="s">
        <v>323</v>
      </c>
    </row>
    <row r="6" spans="2:18" ht="18" customHeight="1">
      <c r="B6" s="300"/>
      <c r="C6" s="300"/>
      <c r="D6" s="300"/>
      <c r="E6" s="300"/>
      <c r="F6" s="300"/>
      <c r="G6" s="611"/>
      <c r="H6" s="611"/>
      <c r="I6" s="611"/>
      <c r="J6" s="619"/>
      <c r="K6" s="614"/>
      <c r="L6" s="611"/>
      <c r="M6" s="611"/>
      <c r="N6" s="619"/>
      <c r="O6" s="611"/>
      <c r="P6" s="611"/>
      <c r="Q6" s="611"/>
      <c r="R6" s="617"/>
    </row>
    <row r="7" spans="2:18" ht="18" customHeight="1">
      <c r="B7" s="275"/>
      <c r="C7" s="275"/>
      <c r="D7" s="275"/>
      <c r="E7" s="275"/>
      <c r="F7" s="275"/>
      <c r="G7" s="612"/>
      <c r="H7" s="612"/>
      <c r="I7" s="612"/>
      <c r="J7" s="620"/>
      <c r="K7" s="615"/>
      <c r="L7" s="612"/>
      <c r="M7" s="612"/>
      <c r="N7" s="620"/>
      <c r="O7" s="612"/>
      <c r="P7" s="612"/>
      <c r="Q7" s="612"/>
      <c r="R7" s="465"/>
    </row>
    <row r="8" spans="2:18" ht="18" customHeight="1">
      <c r="B8" s="338"/>
      <c r="C8" s="610" t="s">
        <v>33</v>
      </c>
      <c r="D8" s="610"/>
      <c r="E8" s="610"/>
      <c r="F8" s="339"/>
      <c r="G8" s="9">
        <f>SUM(G9:G20)</f>
        <v>54241</v>
      </c>
      <c r="H8" s="8">
        <f>SUM(H9:H20)</f>
        <v>48042</v>
      </c>
      <c r="I8" s="8">
        <f>SUM(I9:I20)</f>
        <v>4249</v>
      </c>
      <c r="J8" s="8">
        <f>SUM(J9:J20)</f>
        <v>1179</v>
      </c>
      <c r="K8" s="8">
        <f>SUM(K9:K20)</f>
        <v>29856</v>
      </c>
      <c r="L8" s="8">
        <f t="shared" ref="L8:R8" si="0">SUM(L9:L20)</f>
        <v>26205</v>
      </c>
      <c r="M8" s="8">
        <f t="shared" si="0"/>
        <v>2989</v>
      </c>
      <c r="N8" s="340">
        <f t="shared" si="0"/>
        <v>209</v>
      </c>
      <c r="O8" s="8">
        <f t="shared" si="0"/>
        <v>24385</v>
      </c>
      <c r="P8" s="8">
        <f t="shared" si="0"/>
        <v>21837</v>
      </c>
      <c r="Q8" s="8">
        <f t="shared" si="0"/>
        <v>1260</v>
      </c>
      <c r="R8" s="8">
        <f t="shared" si="0"/>
        <v>970</v>
      </c>
    </row>
    <row r="9" spans="2:18" ht="14.4" customHeight="1">
      <c r="B9" s="276"/>
      <c r="C9" s="1"/>
      <c r="D9" s="300" t="s">
        <v>695</v>
      </c>
      <c r="E9" s="276" t="s">
        <v>581</v>
      </c>
      <c r="F9" s="276"/>
      <c r="G9" s="9">
        <f>K9+O9</f>
        <v>884</v>
      </c>
      <c r="H9" s="8">
        <f>L9+P9</f>
        <v>818</v>
      </c>
      <c r="I9" s="8">
        <f>M9+Q9</f>
        <v>63</v>
      </c>
      <c r="J9" s="8">
        <f>N9+R9</f>
        <v>0</v>
      </c>
      <c r="K9" s="8">
        <v>755</v>
      </c>
      <c r="L9" s="8">
        <v>710</v>
      </c>
      <c r="M9" s="8">
        <v>43</v>
      </c>
      <c r="N9" s="8">
        <v>0</v>
      </c>
      <c r="O9" s="8">
        <v>129</v>
      </c>
      <c r="P9" s="8">
        <v>108</v>
      </c>
      <c r="Q9" s="8">
        <v>20</v>
      </c>
      <c r="R9" s="8">
        <v>0</v>
      </c>
    </row>
    <row r="10" spans="2:18" ht="14.4" customHeight="1">
      <c r="B10" s="276"/>
      <c r="C10" s="1"/>
      <c r="D10" s="300" t="s">
        <v>696</v>
      </c>
      <c r="E10" s="276" t="s">
        <v>580</v>
      </c>
      <c r="F10" s="276"/>
      <c r="G10" s="9">
        <f>K10+O10</f>
        <v>8012</v>
      </c>
      <c r="H10" s="8">
        <f>L10+P10</f>
        <v>7227</v>
      </c>
      <c r="I10" s="8">
        <f t="shared" ref="G10:J20" si="1">M10+Q10</f>
        <v>702</v>
      </c>
      <c r="J10" s="8">
        <f>N10+R10</f>
        <v>54</v>
      </c>
      <c r="K10" s="8">
        <v>3171</v>
      </c>
      <c r="L10" s="8">
        <v>2695</v>
      </c>
      <c r="M10" s="8">
        <v>448</v>
      </c>
      <c r="N10" s="127">
        <v>14</v>
      </c>
      <c r="O10" s="8">
        <v>4841</v>
      </c>
      <c r="P10" s="8">
        <v>4532</v>
      </c>
      <c r="Q10" s="8">
        <v>254</v>
      </c>
      <c r="R10" s="8">
        <v>40</v>
      </c>
    </row>
    <row r="11" spans="2:18" ht="14.4" customHeight="1">
      <c r="B11" s="276"/>
      <c r="C11" s="1"/>
      <c r="D11" s="300" t="s">
        <v>697</v>
      </c>
      <c r="E11" s="276" t="s">
        <v>582</v>
      </c>
      <c r="F11" s="276"/>
      <c r="G11" s="9">
        <f t="shared" si="1"/>
        <v>9913</v>
      </c>
      <c r="H11" s="8">
        <f t="shared" si="1"/>
        <v>9537</v>
      </c>
      <c r="I11" s="8">
        <f t="shared" si="1"/>
        <v>47</v>
      </c>
      <c r="J11" s="8">
        <f t="shared" si="1"/>
        <v>298</v>
      </c>
      <c r="K11" s="8">
        <v>4166</v>
      </c>
      <c r="L11" s="8">
        <v>4118</v>
      </c>
      <c r="M11" s="8">
        <v>19</v>
      </c>
      <c r="N11" s="8">
        <v>15</v>
      </c>
      <c r="O11" s="8">
        <v>5747</v>
      </c>
      <c r="P11" s="8">
        <v>5419</v>
      </c>
      <c r="Q11" s="8">
        <v>28</v>
      </c>
      <c r="R11" s="8">
        <v>283</v>
      </c>
    </row>
    <row r="12" spans="2:18" ht="14.4" customHeight="1">
      <c r="B12" s="276"/>
      <c r="C12" s="1"/>
      <c r="D12" s="300" t="s">
        <v>698</v>
      </c>
      <c r="E12" s="276" t="s">
        <v>583</v>
      </c>
      <c r="F12" s="276"/>
      <c r="G12" s="9">
        <f t="shared" si="1"/>
        <v>4637</v>
      </c>
      <c r="H12" s="8">
        <f>L12+P12</f>
        <v>4028</v>
      </c>
      <c r="I12" s="8">
        <f t="shared" si="1"/>
        <v>463</v>
      </c>
      <c r="J12" s="8">
        <f t="shared" si="1"/>
        <v>124</v>
      </c>
      <c r="K12" s="8">
        <v>1907</v>
      </c>
      <c r="L12" s="8">
        <v>1593</v>
      </c>
      <c r="M12" s="8">
        <v>283</v>
      </c>
      <c r="N12" s="8">
        <v>25</v>
      </c>
      <c r="O12" s="8">
        <v>2730</v>
      </c>
      <c r="P12" s="8">
        <v>2435</v>
      </c>
      <c r="Q12" s="8">
        <v>180</v>
      </c>
      <c r="R12" s="8">
        <v>99</v>
      </c>
    </row>
    <row r="13" spans="2:18" ht="14.4" customHeight="1">
      <c r="B13" s="276"/>
      <c r="C13" s="1"/>
      <c r="D13" s="300" t="s">
        <v>699</v>
      </c>
      <c r="E13" s="276" t="s">
        <v>584</v>
      </c>
      <c r="F13" s="276"/>
      <c r="G13" s="9">
        <f>K13+O13</f>
        <v>6047</v>
      </c>
      <c r="H13" s="8">
        <f t="shared" si="1"/>
        <v>5177</v>
      </c>
      <c r="I13" s="8">
        <f t="shared" si="1"/>
        <v>658</v>
      </c>
      <c r="J13" s="8">
        <f t="shared" si="1"/>
        <v>179</v>
      </c>
      <c r="K13" s="8">
        <v>1354</v>
      </c>
      <c r="L13" s="8">
        <v>1034</v>
      </c>
      <c r="M13" s="8">
        <v>289</v>
      </c>
      <c r="N13" s="8">
        <v>26</v>
      </c>
      <c r="O13" s="8">
        <v>4693</v>
      </c>
      <c r="P13" s="8">
        <v>4143</v>
      </c>
      <c r="Q13" s="8">
        <v>369</v>
      </c>
      <c r="R13" s="8">
        <v>153</v>
      </c>
    </row>
    <row r="14" spans="2:18" ht="14.4" customHeight="1">
      <c r="B14" s="276"/>
      <c r="C14" s="1"/>
      <c r="D14" s="300" t="s">
        <v>700</v>
      </c>
      <c r="E14" s="276" t="s">
        <v>585</v>
      </c>
      <c r="F14" s="276"/>
      <c r="G14" s="9">
        <f t="shared" si="1"/>
        <v>2081</v>
      </c>
      <c r="H14" s="8">
        <f t="shared" si="1"/>
        <v>2065</v>
      </c>
      <c r="I14" s="8">
        <f>M14+Q14</f>
        <v>12</v>
      </c>
      <c r="J14" s="8">
        <f t="shared" si="1"/>
        <v>0</v>
      </c>
      <c r="K14" s="8">
        <v>1705</v>
      </c>
      <c r="L14" s="8">
        <v>1690</v>
      </c>
      <c r="M14" s="8">
        <v>12</v>
      </c>
      <c r="N14" s="127">
        <v>0</v>
      </c>
      <c r="O14" s="8">
        <v>376</v>
      </c>
      <c r="P14" s="8">
        <v>375</v>
      </c>
      <c r="Q14" s="127">
        <v>0</v>
      </c>
      <c r="R14" s="8">
        <v>0</v>
      </c>
    </row>
    <row r="15" spans="2:18" ht="14.4" customHeight="1">
      <c r="B15" s="276"/>
      <c r="C15" s="1"/>
      <c r="D15" s="300" t="s">
        <v>701</v>
      </c>
      <c r="E15" s="276" t="s">
        <v>702</v>
      </c>
      <c r="F15" s="276"/>
      <c r="G15" s="9">
        <f t="shared" si="1"/>
        <v>1313</v>
      </c>
      <c r="H15" s="8">
        <f t="shared" si="1"/>
        <v>243</v>
      </c>
      <c r="I15" s="8">
        <f t="shared" si="1"/>
        <v>750</v>
      </c>
      <c r="J15" s="8">
        <f t="shared" si="1"/>
        <v>313</v>
      </c>
      <c r="K15" s="8">
        <v>867</v>
      </c>
      <c r="L15" s="8">
        <v>158</v>
      </c>
      <c r="M15" s="8">
        <v>666</v>
      </c>
      <c r="N15" s="8">
        <v>37</v>
      </c>
      <c r="O15" s="8">
        <v>446</v>
      </c>
      <c r="P15" s="8">
        <v>85</v>
      </c>
      <c r="Q15" s="8">
        <v>84</v>
      </c>
      <c r="R15" s="8">
        <v>276</v>
      </c>
    </row>
    <row r="16" spans="2:18" ht="14.4" customHeight="1">
      <c r="B16" s="276"/>
      <c r="C16" s="1"/>
      <c r="D16" s="300" t="s">
        <v>703</v>
      </c>
      <c r="E16" s="217" t="s">
        <v>704</v>
      </c>
      <c r="F16" s="276"/>
      <c r="G16" s="9">
        <f t="shared" si="1"/>
        <v>11499</v>
      </c>
      <c r="H16" s="8">
        <f t="shared" si="1"/>
        <v>10907</v>
      </c>
      <c r="I16" s="8">
        <f t="shared" si="1"/>
        <v>457</v>
      </c>
      <c r="J16" s="8">
        <f t="shared" si="1"/>
        <v>65</v>
      </c>
      <c r="K16" s="8">
        <v>8678</v>
      </c>
      <c r="L16" s="8">
        <v>8271</v>
      </c>
      <c r="M16" s="8">
        <v>337</v>
      </c>
      <c r="N16" s="8">
        <v>21</v>
      </c>
      <c r="O16" s="8">
        <v>2821</v>
      </c>
      <c r="P16" s="8">
        <v>2636</v>
      </c>
      <c r="Q16" s="8">
        <v>120</v>
      </c>
      <c r="R16" s="8">
        <v>44</v>
      </c>
    </row>
    <row r="17" spans="1:18" ht="14.4" customHeight="1">
      <c r="B17" s="219"/>
      <c r="C17" s="1"/>
      <c r="D17" s="300" t="s">
        <v>705</v>
      </c>
      <c r="E17" s="276" t="s">
        <v>706</v>
      </c>
      <c r="F17" s="219"/>
      <c r="G17" s="9">
        <f t="shared" si="1"/>
        <v>2178</v>
      </c>
      <c r="H17" s="8">
        <f t="shared" si="1"/>
        <v>2121</v>
      </c>
      <c r="I17" s="8">
        <f t="shared" si="1"/>
        <v>41</v>
      </c>
      <c r="J17" s="8">
        <f t="shared" si="1"/>
        <v>4</v>
      </c>
      <c r="K17" s="8">
        <v>2052</v>
      </c>
      <c r="L17" s="8">
        <v>1998</v>
      </c>
      <c r="M17" s="8">
        <v>39</v>
      </c>
      <c r="N17" s="8">
        <v>3</v>
      </c>
      <c r="O17" s="8">
        <v>126</v>
      </c>
      <c r="P17" s="8">
        <v>123</v>
      </c>
      <c r="Q17" s="8">
        <v>2</v>
      </c>
      <c r="R17" s="8">
        <v>1</v>
      </c>
    </row>
    <row r="18" spans="1:18" ht="14.4" customHeight="1">
      <c r="B18" s="276"/>
      <c r="C18" s="1"/>
      <c r="D18" s="300" t="s">
        <v>707</v>
      </c>
      <c r="E18" s="276" t="s">
        <v>708</v>
      </c>
      <c r="F18" s="276"/>
      <c r="G18" s="9">
        <f t="shared" si="1"/>
        <v>2536</v>
      </c>
      <c r="H18" s="8">
        <f t="shared" si="1"/>
        <v>1841</v>
      </c>
      <c r="I18" s="8">
        <f t="shared" si="1"/>
        <v>587</v>
      </c>
      <c r="J18" s="8">
        <f t="shared" si="1"/>
        <v>79</v>
      </c>
      <c r="K18" s="8">
        <v>2439</v>
      </c>
      <c r="L18" s="8">
        <v>1781</v>
      </c>
      <c r="M18" s="8">
        <v>582</v>
      </c>
      <c r="N18" s="8">
        <v>49</v>
      </c>
      <c r="O18" s="8">
        <v>97</v>
      </c>
      <c r="P18" s="8">
        <v>60</v>
      </c>
      <c r="Q18" s="8">
        <v>5</v>
      </c>
      <c r="R18" s="8">
        <v>30</v>
      </c>
    </row>
    <row r="19" spans="1:18" ht="14.4" customHeight="1">
      <c r="A19" s="1"/>
      <c r="B19" s="276"/>
      <c r="C19" s="1"/>
      <c r="D19" s="300" t="s">
        <v>709</v>
      </c>
      <c r="E19" s="276" t="s">
        <v>710</v>
      </c>
      <c r="F19" s="276"/>
      <c r="G19" s="9">
        <f t="shared" si="1"/>
        <v>3970</v>
      </c>
      <c r="H19" s="8">
        <f t="shared" si="1"/>
        <v>3557</v>
      </c>
      <c r="I19" s="8">
        <f t="shared" si="1"/>
        <v>347</v>
      </c>
      <c r="J19" s="8">
        <f t="shared" si="1"/>
        <v>38</v>
      </c>
      <c r="K19" s="8">
        <v>2105</v>
      </c>
      <c r="L19" s="8">
        <v>1888</v>
      </c>
      <c r="M19" s="8">
        <v>186</v>
      </c>
      <c r="N19" s="8">
        <v>16</v>
      </c>
      <c r="O19" s="8">
        <v>1865</v>
      </c>
      <c r="P19" s="8">
        <v>1669</v>
      </c>
      <c r="Q19" s="8">
        <v>161</v>
      </c>
      <c r="R19" s="8">
        <v>22</v>
      </c>
    </row>
    <row r="20" spans="1:18" ht="14.4" customHeight="1" thickBot="1">
      <c r="B20" s="296"/>
      <c r="C20" s="3"/>
      <c r="D20" s="274" t="s">
        <v>711</v>
      </c>
      <c r="E20" s="296" t="s">
        <v>586</v>
      </c>
      <c r="F20" s="296"/>
      <c r="G20" s="128">
        <f>K20+O20</f>
        <v>1171</v>
      </c>
      <c r="H20" s="10">
        <f>L20+P20</f>
        <v>521</v>
      </c>
      <c r="I20" s="10">
        <f t="shared" si="1"/>
        <v>122</v>
      </c>
      <c r="J20" s="10">
        <f t="shared" si="1"/>
        <v>25</v>
      </c>
      <c r="K20" s="10">
        <v>657</v>
      </c>
      <c r="L20" s="10">
        <v>269</v>
      </c>
      <c r="M20" s="10">
        <v>85</v>
      </c>
      <c r="N20" s="10">
        <v>3</v>
      </c>
      <c r="O20" s="10">
        <v>514</v>
      </c>
      <c r="P20" s="10">
        <v>252</v>
      </c>
      <c r="Q20" s="10">
        <v>37</v>
      </c>
      <c r="R20" s="10">
        <v>22</v>
      </c>
    </row>
    <row r="21" spans="1:18" ht="18" customHeight="1">
      <c r="D21" s="2" t="s">
        <v>712</v>
      </c>
    </row>
  </sheetData>
  <mergeCells count="17">
    <mergeCell ref="P3:R3"/>
    <mergeCell ref="J5:J7"/>
    <mergeCell ref="P5:P7"/>
    <mergeCell ref="Q5:Q7"/>
    <mergeCell ref="N5:N7"/>
    <mergeCell ref="C8:E8"/>
    <mergeCell ref="O4:R4"/>
    <mergeCell ref="G4:J4"/>
    <mergeCell ref="G5:G7"/>
    <mergeCell ref="H5:H7"/>
    <mergeCell ref="I5:I7"/>
    <mergeCell ref="L4:M4"/>
    <mergeCell ref="K5:K7"/>
    <mergeCell ref="O5:O7"/>
    <mergeCell ref="R5:R7"/>
    <mergeCell ref="L5:L7"/>
    <mergeCell ref="M5:M7"/>
  </mergeCells>
  <phoneticPr fontId="2"/>
  <pageMargins left="0.75" right="0.75" top="1" bottom="1" header="0.51200000000000001" footer="0.51200000000000001"/>
  <pageSetup paperSize="9" scale="80" orientation="landscape" verticalDpi="1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2:Q35"/>
  <sheetViews>
    <sheetView showGridLines="0" view="pageBreakPreview" topLeftCell="A22" zoomScaleNormal="100" workbookViewId="0">
      <selection activeCell="H43" sqref="H43"/>
    </sheetView>
  </sheetViews>
  <sheetFormatPr defaultColWidth="9" defaultRowHeight="13.5" customHeight="1"/>
  <cols>
    <col min="1" max="1" width="2.6640625" style="2" customWidth="1"/>
    <col min="2" max="2" width="2.6640625" style="157" customWidth="1"/>
    <col min="3" max="3" width="31.6640625" style="2" customWidth="1"/>
    <col min="4" max="4" width="7.21875" style="2" customWidth="1"/>
    <col min="5" max="5" width="6.21875" style="2" customWidth="1"/>
    <col min="6" max="6" width="7.21875" style="2" customWidth="1"/>
    <col min="7" max="7" width="4.44140625" style="2" customWidth="1"/>
    <col min="8" max="8" width="7" style="2" customWidth="1"/>
    <col min="9" max="9" width="5.33203125" style="2" customWidth="1"/>
    <col min="10" max="10" width="7.21875" style="2" customWidth="1"/>
    <col min="11" max="11" width="5" style="2" customWidth="1"/>
    <col min="12" max="12" width="7" style="2" bestFit="1" customWidth="1"/>
    <col min="13" max="13" width="5.44140625" style="2" customWidth="1"/>
    <col min="14" max="16384" width="9" style="2"/>
  </cols>
  <sheetData>
    <row r="2" spans="2:17" ht="13.5" customHeight="1">
      <c r="D2" s="365" t="s">
        <v>865</v>
      </c>
      <c r="E2" s="623" t="s">
        <v>264</v>
      </c>
      <c r="F2" s="576"/>
      <c r="G2" s="576"/>
      <c r="H2" s="576"/>
      <c r="I2" s="576"/>
      <c r="J2" s="576"/>
    </row>
    <row r="3" spans="2:17" ht="13.5" customHeight="1">
      <c r="C3" s="131"/>
      <c r="E3" s="485" t="s">
        <v>588</v>
      </c>
      <c r="F3" s="582"/>
      <c r="G3" s="582"/>
      <c r="H3" s="582"/>
      <c r="I3" s="582"/>
      <c r="J3" s="582"/>
    </row>
    <row r="4" spans="2:17" ht="18" customHeight="1" thickBot="1">
      <c r="J4" s="414" t="s">
        <v>913</v>
      </c>
      <c r="K4" s="414"/>
      <c r="L4" s="414"/>
      <c r="M4" s="414"/>
    </row>
    <row r="5" spans="2:17" ht="18" customHeight="1">
      <c r="B5" s="302"/>
      <c r="C5" s="11"/>
      <c r="D5" s="446" t="s">
        <v>277</v>
      </c>
      <c r="E5" s="447"/>
      <c r="F5" s="447"/>
      <c r="G5" s="447"/>
      <c r="H5" s="447"/>
      <c r="I5" s="447"/>
      <c r="J5" s="621" t="s">
        <v>284</v>
      </c>
      <c r="K5" s="622"/>
      <c r="L5" s="622"/>
      <c r="M5" s="622"/>
    </row>
    <row r="6" spans="2:17" ht="15" customHeight="1">
      <c r="B6" s="300"/>
      <c r="C6" s="220" t="s">
        <v>250</v>
      </c>
      <c r="D6" s="261"/>
      <c r="E6" s="261"/>
      <c r="F6" s="261"/>
      <c r="G6" s="221"/>
      <c r="H6" s="267"/>
      <c r="I6" s="267"/>
      <c r="J6" s="261"/>
      <c r="K6" s="280"/>
      <c r="L6" s="280"/>
      <c r="M6" s="280"/>
    </row>
    <row r="7" spans="2:17" ht="13.5" customHeight="1">
      <c r="B7" s="300"/>
      <c r="C7" s="1"/>
      <c r="D7" s="222" t="s">
        <v>292</v>
      </c>
      <c r="E7" s="222" t="s">
        <v>278</v>
      </c>
      <c r="F7" s="222" t="s">
        <v>279</v>
      </c>
      <c r="G7" s="223" t="s">
        <v>287</v>
      </c>
      <c r="H7" s="224" t="s">
        <v>676</v>
      </c>
      <c r="I7" s="224" t="s">
        <v>677</v>
      </c>
      <c r="J7" s="222" t="s">
        <v>292</v>
      </c>
      <c r="K7" s="50" t="s">
        <v>287</v>
      </c>
      <c r="L7" s="222" t="s">
        <v>282</v>
      </c>
      <c r="M7" s="222" t="s">
        <v>290</v>
      </c>
    </row>
    <row r="8" spans="2:17" ht="13.5" customHeight="1">
      <c r="B8" s="300"/>
      <c r="C8" s="300" t="s">
        <v>276</v>
      </c>
      <c r="D8" s="222"/>
      <c r="E8" s="222" t="s">
        <v>286</v>
      </c>
      <c r="F8" s="222" t="s">
        <v>280</v>
      </c>
      <c r="G8" s="223" t="s">
        <v>249</v>
      </c>
      <c r="H8" s="224" t="s">
        <v>283</v>
      </c>
      <c r="I8" s="225"/>
      <c r="J8" s="116"/>
      <c r="K8" s="50" t="s">
        <v>251</v>
      </c>
      <c r="L8" s="222" t="s">
        <v>283</v>
      </c>
      <c r="M8" s="222" t="s">
        <v>291</v>
      </c>
    </row>
    <row r="9" spans="2:17" s="52" customFormat="1" ht="18" customHeight="1">
      <c r="B9" s="226"/>
      <c r="C9" s="227"/>
      <c r="D9" s="228"/>
      <c r="E9" s="228"/>
      <c r="F9" s="229" t="s">
        <v>281</v>
      </c>
      <c r="G9" s="230" t="s">
        <v>286</v>
      </c>
      <c r="H9" s="229" t="s">
        <v>281</v>
      </c>
      <c r="I9" s="231"/>
      <c r="J9" s="232"/>
      <c r="K9" s="233" t="s">
        <v>289</v>
      </c>
      <c r="L9" s="234" t="s">
        <v>285</v>
      </c>
      <c r="M9" s="234" t="s">
        <v>288</v>
      </c>
    </row>
    <row r="10" spans="2:17" s="25" customFormat="1" ht="18" customHeight="1">
      <c r="B10" s="391" t="s">
        <v>34</v>
      </c>
      <c r="C10" s="23"/>
      <c r="D10" s="341">
        <f>SUM(D12:D32)</f>
        <v>54241</v>
      </c>
      <c r="E10" s="342">
        <f>SUM(E12:E32)</f>
        <v>3947</v>
      </c>
      <c r="F10" s="342">
        <f t="shared" ref="F10:M10" si="0">SUM(F12:F32)</f>
        <v>38727</v>
      </c>
      <c r="G10" s="342">
        <f t="shared" si="0"/>
        <v>0</v>
      </c>
      <c r="H10" s="342">
        <f>SUM(H12:H32)</f>
        <v>10851</v>
      </c>
      <c r="I10" s="342">
        <f>SUM(I12:I32)</f>
        <v>716</v>
      </c>
      <c r="J10" s="342">
        <f>SUM(J12:J32)</f>
        <v>52685</v>
      </c>
      <c r="K10" s="343">
        <f t="shared" si="0"/>
        <v>0</v>
      </c>
      <c r="L10" s="343">
        <f t="shared" si="0"/>
        <v>8824</v>
      </c>
      <c r="M10" s="343">
        <f t="shared" si="0"/>
        <v>333</v>
      </c>
    </row>
    <row r="11" spans="2:17" ht="6.9" customHeight="1">
      <c r="B11" s="300"/>
      <c r="C11" s="1"/>
      <c r="D11" s="198"/>
      <c r="E11" s="31"/>
      <c r="F11" s="31"/>
      <c r="G11" s="31"/>
      <c r="H11" s="31"/>
      <c r="I11" s="31"/>
      <c r="J11" s="31"/>
      <c r="K11" s="31"/>
      <c r="L11" s="31"/>
      <c r="M11" s="31"/>
    </row>
    <row r="12" spans="2:17" ht="13.5" customHeight="1">
      <c r="B12" s="300" t="s">
        <v>265</v>
      </c>
      <c r="C12" s="276" t="s">
        <v>572</v>
      </c>
      <c r="D12" s="198">
        <v>1203</v>
      </c>
      <c r="E12" s="31">
        <v>809</v>
      </c>
      <c r="F12" s="31">
        <v>302</v>
      </c>
      <c r="G12" s="31">
        <v>0</v>
      </c>
      <c r="H12" s="31">
        <v>92</v>
      </c>
      <c r="I12" s="31">
        <v>0</v>
      </c>
      <c r="J12" s="31">
        <v>1146</v>
      </c>
      <c r="K12" s="31">
        <v>0</v>
      </c>
      <c r="L12" s="31">
        <v>34</v>
      </c>
      <c r="M12" s="31">
        <v>0</v>
      </c>
      <c r="P12" s="235"/>
      <c r="Q12" s="371"/>
    </row>
    <row r="13" spans="2:17" ht="13.5" customHeight="1">
      <c r="B13" s="300" t="s">
        <v>266</v>
      </c>
      <c r="C13" s="276" t="s">
        <v>573</v>
      </c>
      <c r="D13" s="198">
        <v>35</v>
      </c>
      <c r="E13" s="31">
        <v>5</v>
      </c>
      <c r="F13" s="31">
        <v>6</v>
      </c>
      <c r="G13" s="31">
        <v>0</v>
      </c>
      <c r="H13" s="31">
        <v>24</v>
      </c>
      <c r="I13" s="31">
        <v>0</v>
      </c>
      <c r="J13" s="31">
        <v>15</v>
      </c>
      <c r="K13" s="31">
        <v>0</v>
      </c>
      <c r="L13" s="31">
        <v>4</v>
      </c>
      <c r="M13" s="31">
        <v>0</v>
      </c>
      <c r="P13" s="235"/>
      <c r="Q13" s="371"/>
    </row>
    <row r="14" spans="2:17" ht="13.5" customHeight="1">
      <c r="B14" s="300" t="s">
        <v>267</v>
      </c>
      <c r="C14" s="295" t="s">
        <v>574</v>
      </c>
      <c r="D14" s="344">
        <v>86</v>
      </c>
      <c r="E14" s="344">
        <v>47</v>
      </c>
      <c r="F14" s="344">
        <v>31</v>
      </c>
      <c r="G14" s="31">
        <v>0</v>
      </c>
      <c r="H14" s="344">
        <v>8</v>
      </c>
      <c r="I14" s="345" t="s">
        <v>39</v>
      </c>
      <c r="J14" s="346">
        <v>81</v>
      </c>
      <c r="K14" s="31">
        <v>0</v>
      </c>
      <c r="L14" s="346">
        <v>3</v>
      </c>
      <c r="M14" s="31">
        <v>0</v>
      </c>
      <c r="P14" s="235"/>
      <c r="Q14" s="371"/>
    </row>
    <row r="15" spans="2:17" ht="13.5" customHeight="1">
      <c r="B15" s="300" t="s">
        <v>268</v>
      </c>
      <c r="C15" s="295" t="s">
        <v>679</v>
      </c>
      <c r="D15" s="344">
        <v>7</v>
      </c>
      <c r="E15" s="345" t="s">
        <v>39</v>
      </c>
      <c r="F15" s="344">
        <v>1</v>
      </c>
      <c r="G15" s="31">
        <v>0</v>
      </c>
      <c r="H15" s="344">
        <v>6</v>
      </c>
      <c r="I15" s="345" t="s">
        <v>39</v>
      </c>
      <c r="J15" s="346">
        <v>3</v>
      </c>
      <c r="K15" s="31">
        <v>0</v>
      </c>
      <c r="L15" s="346">
        <v>2</v>
      </c>
      <c r="M15" s="31">
        <v>0</v>
      </c>
      <c r="P15" s="235"/>
      <c r="Q15" s="371"/>
    </row>
    <row r="16" spans="2:17" ht="13.5" customHeight="1">
      <c r="B16" s="300" t="s">
        <v>248</v>
      </c>
      <c r="C16" s="295" t="s">
        <v>575</v>
      </c>
      <c r="D16" s="344">
        <v>4366</v>
      </c>
      <c r="E16" s="344">
        <v>476</v>
      </c>
      <c r="F16" s="344">
        <v>2695</v>
      </c>
      <c r="G16" s="31">
        <v>0</v>
      </c>
      <c r="H16" s="344">
        <v>1158</v>
      </c>
      <c r="I16" s="344">
        <v>37</v>
      </c>
      <c r="J16" s="346">
        <v>3980</v>
      </c>
      <c r="K16" s="31">
        <v>0</v>
      </c>
      <c r="L16" s="346">
        <v>690</v>
      </c>
      <c r="M16" s="346">
        <v>70</v>
      </c>
      <c r="P16" s="235"/>
      <c r="Q16" s="371"/>
    </row>
    <row r="17" spans="2:17" ht="13.5" customHeight="1">
      <c r="B17" s="300" t="s">
        <v>269</v>
      </c>
      <c r="C17" s="295" t="s">
        <v>576</v>
      </c>
      <c r="D17" s="344">
        <v>12541</v>
      </c>
      <c r="E17" s="344">
        <v>369</v>
      </c>
      <c r="F17" s="344">
        <v>10358</v>
      </c>
      <c r="G17" s="31">
        <v>0</v>
      </c>
      <c r="H17" s="344">
        <v>1773</v>
      </c>
      <c r="I17" s="344">
        <v>41</v>
      </c>
      <c r="J17" s="346">
        <v>13482</v>
      </c>
      <c r="K17" s="31">
        <v>0</v>
      </c>
      <c r="L17" s="346">
        <v>2616</v>
      </c>
      <c r="M17" s="346">
        <v>73</v>
      </c>
      <c r="P17" s="235"/>
      <c r="Q17" s="371"/>
    </row>
    <row r="18" spans="2:17" ht="13.5" customHeight="1">
      <c r="B18" s="300" t="s">
        <v>270</v>
      </c>
      <c r="C18" s="241" t="s">
        <v>681</v>
      </c>
      <c r="D18" s="344">
        <v>271</v>
      </c>
      <c r="E18" s="344">
        <v>13</v>
      </c>
      <c r="F18" s="344">
        <v>166</v>
      </c>
      <c r="G18" s="31">
        <v>0</v>
      </c>
      <c r="H18" s="344">
        <v>92</v>
      </c>
      <c r="I18" s="345" t="s">
        <v>39</v>
      </c>
      <c r="J18" s="346">
        <v>232</v>
      </c>
      <c r="K18" s="31">
        <v>0</v>
      </c>
      <c r="L18" s="346">
        <v>48</v>
      </c>
      <c r="M18" s="346">
        <v>3</v>
      </c>
      <c r="P18" s="237"/>
      <c r="Q18" s="371"/>
    </row>
    <row r="19" spans="2:17" ht="13.5" customHeight="1">
      <c r="B19" s="300" t="s">
        <v>271</v>
      </c>
      <c r="C19" s="295" t="s">
        <v>618</v>
      </c>
      <c r="D19" s="344">
        <v>348</v>
      </c>
      <c r="E19" s="344">
        <v>60</v>
      </c>
      <c r="F19" s="344">
        <v>92</v>
      </c>
      <c r="G19" s="31">
        <v>0</v>
      </c>
      <c r="H19" s="344">
        <v>193</v>
      </c>
      <c r="I19" s="344">
        <v>3</v>
      </c>
      <c r="J19" s="346">
        <v>205</v>
      </c>
      <c r="K19" s="31">
        <v>0</v>
      </c>
      <c r="L19" s="346">
        <v>46</v>
      </c>
      <c r="M19" s="346">
        <v>2</v>
      </c>
      <c r="P19" s="235"/>
      <c r="Q19" s="371"/>
    </row>
    <row r="20" spans="2:17" ht="13.5" customHeight="1">
      <c r="B20" s="300" t="s">
        <v>272</v>
      </c>
      <c r="C20" s="295" t="s">
        <v>680</v>
      </c>
      <c r="D20" s="344">
        <v>3175</v>
      </c>
      <c r="E20" s="344">
        <v>74</v>
      </c>
      <c r="F20" s="344">
        <v>2041</v>
      </c>
      <c r="G20" s="31">
        <v>0</v>
      </c>
      <c r="H20" s="344">
        <v>1040</v>
      </c>
      <c r="I20" s="344">
        <v>20</v>
      </c>
      <c r="J20" s="346">
        <v>2846</v>
      </c>
      <c r="K20" s="31">
        <v>0</v>
      </c>
      <c r="L20" s="346">
        <v>663</v>
      </c>
      <c r="M20" s="346">
        <v>40</v>
      </c>
      <c r="P20" s="235"/>
      <c r="Q20" s="371"/>
    </row>
    <row r="21" spans="2:17" ht="13.5" customHeight="1">
      <c r="B21" s="300" t="s">
        <v>273</v>
      </c>
      <c r="C21" s="295" t="s">
        <v>577</v>
      </c>
      <c r="D21" s="344">
        <v>7889</v>
      </c>
      <c r="E21" s="344">
        <v>550</v>
      </c>
      <c r="F21" s="344">
        <v>5701</v>
      </c>
      <c r="G21" s="31">
        <v>0</v>
      </c>
      <c r="H21" s="344">
        <v>1581</v>
      </c>
      <c r="I21" s="344">
        <v>57</v>
      </c>
      <c r="J21" s="346">
        <v>7477</v>
      </c>
      <c r="K21" s="31">
        <v>0</v>
      </c>
      <c r="L21" s="346">
        <v>1122</v>
      </c>
      <c r="M21" s="346">
        <v>33</v>
      </c>
      <c r="P21" s="235"/>
      <c r="Q21" s="371"/>
    </row>
    <row r="22" spans="2:17" ht="13.5" customHeight="1">
      <c r="B22" s="300" t="s">
        <v>274</v>
      </c>
      <c r="C22" s="295" t="s">
        <v>616</v>
      </c>
      <c r="D22" s="344">
        <v>915</v>
      </c>
      <c r="E22" s="344">
        <v>43</v>
      </c>
      <c r="F22" s="344">
        <v>507</v>
      </c>
      <c r="G22" s="31">
        <v>0</v>
      </c>
      <c r="H22" s="344">
        <v>361</v>
      </c>
      <c r="I22" s="344">
        <v>4</v>
      </c>
      <c r="J22" s="346">
        <v>762</v>
      </c>
      <c r="K22" s="31">
        <v>0</v>
      </c>
      <c r="L22" s="346">
        <v>195</v>
      </c>
      <c r="M22" s="346">
        <v>11</v>
      </c>
      <c r="P22" s="235"/>
      <c r="Q22" s="371"/>
    </row>
    <row r="23" spans="2:17" ht="13.5" customHeight="1">
      <c r="B23" s="300" t="s">
        <v>275</v>
      </c>
      <c r="C23" s="295" t="s">
        <v>678</v>
      </c>
      <c r="D23" s="344">
        <v>661</v>
      </c>
      <c r="E23" s="344">
        <v>147</v>
      </c>
      <c r="F23" s="344">
        <v>379</v>
      </c>
      <c r="G23" s="31">
        <v>0</v>
      </c>
      <c r="H23" s="344">
        <v>133</v>
      </c>
      <c r="I23" s="344">
        <v>2</v>
      </c>
      <c r="J23" s="346">
        <v>624</v>
      </c>
      <c r="K23" s="31">
        <v>0</v>
      </c>
      <c r="L23" s="346">
        <v>90</v>
      </c>
      <c r="M23" s="346">
        <v>6</v>
      </c>
      <c r="P23" s="235"/>
      <c r="Q23" s="371"/>
    </row>
    <row r="24" spans="2:17" ht="13.5" customHeight="1">
      <c r="B24" s="300" t="s">
        <v>426</v>
      </c>
      <c r="C24" s="295" t="s">
        <v>675</v>
      </c>
      <c r="D24" s="344">
        <v>1170</v>
      </c>
      <c r="E24" s="344">
        <v>197</v>
      </c>
      <c r="F24" s="344">
        <v>642</v>
      </c>
      <c r="G24" s="31">
        <v>0</v>
      </c>
      <c r="H24" s="344">
        <v>324</v>
      </c>
      <c r="I24" s="344">
        <v>7</v>
      </c>
      <c r="J24" s="346">
        <v>1072</v>
      </c>
      <c r="K24" s="31">
        <v>0</v>
      </c>
      <c r="L24" s="346">
        <v>201</v>
      </c>
      <c r="M24" s="346">
        <v>20</v>
      </c>
      <c r="P24" s="235"/>
      <c r="Q24" s="371"/>
    </row>
    <row r="25" spans="2:17" ht="13.5" customHeight="1">
      <c r="B25" s="300" t="s">
        <v>427</v>
      </c>
      <c r="C25" s="241" t="s">
        <v>672</v>
      </c>
      <c r="D25" s="344">
        <v>2208</v>
      </c>
      <c r="E25" s="344">
        <v>103</v>
      </c>
      <c r="F25" s="344">
        <v>1810</v>
      </c>
      <c r="G25" s="31">
        <v>0</v>
      </c>
      <c r="H25" s="344">
        <v>271</v>
      </c>
      <c r="I25" s="344">
        <v>24</v>
      </c>
      <c r="J25" s="346">
        <v>2139</v>
      </c>
      <c r="K25" s="31">
        <v>0</v>
      </c>
      <c r="L25" s="346">
        <v>196</v>
      </c>
      <c r="M25" s="346">
        <v>1</v>
      </c>
      <c r="P25" s="235"/>
      <c r="Q25" s="371"/>
    </row>
    <row r="26" spans="2:17" ht="13.5" customHeight="1">
      <c r="B26" s="300" t="s">
        <v>428</v>
      </c>
      <c r="C26" s="241" t="s">
        <v>673</v>
      </c>
      <c r="D26" s="344">
        <v>1754</v>
      </c>
      <c r="E26" s="344">
        <v>285</v>
      </c>
      <c r="F26" s="344">
        <v>1201</v>
      </c>
      <c r="G26" s="31">
        <v>0</v>
      </c>
      <c r="H26" s="344">
        <v>251</v>
      </c>
      <c r="I26" s="344">
        <v>17</v>
      </c>
      <c r="J26" s="346">
        <v>1699</v>
      </c>
      <c r="K26" s="31">
        <v>0</v>
      </c>
      <c r="L26" s="346">
        <v>181</v>
      </c>
      <c r="M26" s="346">
        <v>8</v>
      </c>
      <c r="P26" s="235"/>
      <c r="Q26" s="371"/>
    </row>
    <row r="27" spans="2:17" ht="13.5" customHeight="1">
      <c r="B27" s="300" t="s">
        <v>429</v>
      </c>
      <c r="C27" s="241" t="s">
        <v>653</v>
      </c>
      <c r="D27" s="344">
        <v>2357</v>
      </c>
      <c r="E27" s="344">
        <v>140</v>
      </c>
      <c r="F27" s="344">
        <v>1515</v>
      </c>
      <c r="G27" s="31">
        <v>0</v>
      </c>
      <c r="H27" s="344">
        <v>698</v>
      </c>
      <c r="I27" s="344">
        <v>4</v>
      </c>
      <c r="J27" s="346">
        <v>2303</v>
      </c>
      <c r="K27" s="31">
        <v>0</v>
      </c>
      <c r="L27" s="346">
        <v>641</v>
      </c>
      <c r="M27" s="346">
        <v>2</v>
      </c>
      <c r="P27" s="235"/>
      <c r="Q27" s="371"/>
    </row>
    <row r="28" spans="2:17" ht="13.5" customHeight="1">
      <c r="B28" s="300" t="s">
        <v>430</v>
      </c>
      <c r="C28" s="241" t="s">
        <v>652</v>
      </c>
      <c r="D28" s="344">
        <v>7858</v>
      </c>
      <c r="E28" s="344">
        <v>220</v>
      </c>
      <c r="F28" s="344">
        <v>6191</v>
      </c>
      <c r="G28" s="31">
        <v>0</v>
      </c>
      <c r="H28" s="344">
        <v>1420</v>
      </c>
      <c r="I28" s="344">
        <v>27</v>
      </c>
      <c r="J28" s="346">
        <v>7788</v>
      </c>
      <c r="K28" s="31">
        <v>0</v>
      </c>
      <c r="L28" s="346">
        <v>1331</v>
      </c>
      <c r="M28" s="346">
        <v>10</v>
      </c>
      <c r="P28" s="238"/>
      <c r="Q28" s="371"/>
    </row>
    <row r="29" spans="2:17" ht="13.5" customHeight="1">
      <c r="B29" s="300" t="s">
        <v>431</v>
      </c>
      <c r="C29" s="241" t="s">
        <v>321</v>
      </c>
      <c r="D29" s="344">
        <v>498</v>
      </c>
      <c r="E29" s="344">
        <v>5</v>
      </c>
      <c r="F29" s="344">
        <v>365</v>
      </c>
      <c r="G29" s="31">
        <v>0</v>
      </c>
      <c r="H29" s="344">
        <v>127</v>
      </c>
      <c r="I29" s="344">
        <v>1</v>
      </c>
      <c r="J29" s="346">
        <v>438</v>
      </c>
      <c r="K29" s="31">
        <v>0</v>
      </c>
      <c r="L29" s="346">
        <v>66</v>
      </c>
      <c r="M29" s="347" t="s">
        <v>39</v>
      </c>
      <c r="P29" s="235"/>
      <c r="Q29" s="371"/>
    </row>
    <row r="30" spans="2:17" ht="13.5" customHeight="1">
      <c r="B30" s="300" t="s">
        <v>432</v>
      </c>
      <c r="C30" s="242" t="s">
        <v>320</v>
      </c>
      <c r="D30" s="344">
        <v>2640</v>
      </c>
      <c r="E30" s="344">
        <v>234</v>
      </c>
      <c r="F30" s="344">
        <v>1812</v>
      </c>
      <c r="G30" s="31">
        <v>0</v>
      </c>
      <c r="H30" s="344">
        <v>569</v>
      </c>
      <c r="I30" s="344">
        <v>25</v>
      </c>
      <c r="J30" s="346">
        <v>2452</v>
      </c>
      <c r="K30" s="31">
        <v>0</v>
      </c>
      <c r="L30" s="346">
        <v>352</v>
      </c>
      <c r="M30" s="346">
        <v>19</v>
      </c>
      <c r="P30" s="239"/>
      <c r="Q30" s="371"/>
    </row>
    <row r="31" spans="2:17" ht="13.5" customHeight="1">
      <c r="B31" s="300" t="s">
        <v>671</v>
      </c>
      <c r="C31" s="242" t="s">
        <v>670</v>
      </c>
      <c r="D31" s="344">
        <v>3057</v>
      </c>
      <c r="E31" s="344">
        <v>43</v>
      </c>
      <c r="F31" s="344">
        <v>2398</v>
      </c>
      <c r="G31" s="31">
        <v>0</v>
      </c>
      <c r="H31" s="344">
        <v>615</v>
      </c>
      <c r="I31" s="344">
        <v>1</v>
      </c>
      <c r="J31" s="346">
        <v>2765</v>
      </c>
      <c r="K31" s="31">
        <v>0</v>
      </c>
      <c r="L31" s="346">
        <v>289</v>
      </c>
      <c r="M31" s="346">
        <v>32</v>
      </c>
      <c r="P31" s="240"/>
      <c r="Q31" s="371"/>
    </row>
    <row r="32" spans="2:17" ht="13.5" customHeight="1" thickBot="1">
      <c r="B32" s="274" t="s">
        <v>674</v>
      </c>
      <c r="C32" s="138" t="s">
        <v>322</v>
      </c>
      <c r="D32" s="348">
        <v>1202</v>
      </c>
      <c r="E32" s="349">
        <v>127</v>
      </c>
      <c r="F32" s="349">
        <v>514</v>
      </c>
      <c r="G32" s="37">
        <v>0</v>
      </c>
      <c r="H32" s="349">
        <v>115</v>
      </c>
      <c r="I32" s="349">
        <v>446</v>
      </c>
      <c r="J32" s="349">
        <v>1176</v>
      </c>
      <c r="K32" s="37">
        <v>0</v>
      </c>
      <c r="L32" s="349">
        <v>54</v>
      </c>
      <c r="M32" s="349">
        <v>3</v>
      </c>
    </row>
    <row r="33" spans="3:3" ht="13.5" customHeight="1">
      <c r="C33" s="2" t="s">
        <v>252</v>
      </c>
    </row>
    <row r="35" spans="3:3" ht="13.5" customHeight="1">
      <c r="C35" s="236"/>
    </row>
  </sheetData>
  <mergeCells count="5">
    <mergeCell ref="D5:I5"/>
    <mergeCell ref="J5:M5"/>
    <mergeCell ref="J4:M4"/>
    <mergeCell ref="E2:J2"/>
    <mergeCell ref="E3:J3"/>
  </mergeCells>
  <phoneticPr fontId="2"/>
  <pageMargins left="0.75" right="0.41" top="1" bottom="1" header="0.52" footer="0.51200000000000001"/>
  <pageSetup paperSize="9" scale="92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2:R29"/>
  <sheetViews>
    <sheetView showGridLines="0" view="pageBreakPreview" zoomScale="89" zoomScaleNormal="100" zoomScaleSheetLayoutView="89" workbookViewId="0">
      <selection activeCell="H43" sqref="H43"/>
    </sheetView>
  </sheetViews>
  <sheetFormatPr defaultColWidth="9" defaultRowHeight="13.5" customHeight="1"/>
  <cols>
    <col min="1" max="1" width="3.88671875" style="58" customWidth="1"/>
    <col min="2" max="2" width="0.88671875" style="58" customWidth="1"/>
    <col min="3" max="3" width="6.33203125" style="58" bestFit="1" customWidth="1"/>
    <col min="4" max="4" width="0.88671875" style="58" customWidth="1"/>
    <col min="5" max="5" width="8.109375" style="58" customWidth="1"/>
    <col min="6" max="18" width="7.21875" style="58" customWidth="1"/>
    <col min="19" max="16384" width="9" style="58"/>
  </cols>
  <sheetData>
    <row r="2" spans="2:18" ht="13.5" customHeight="1">
      <c r="F2" s="392" t="s">
        <v>866</v>
      </c>
      <c r="G2" s="424" t="s">
        <v>263</v>
      </c>
      <c r="H2" s="424"/>
      <c r="I2" s="424"/>
      <c r="J2" s="424"/>
      <c r="K2" s="424"/>
      <c r="L2" s="424"/>
      <c r="M2" s="424"/>
      <c r="N2" s="633"/>
      <c r="O2" s="393"/>
    </row>
    <row r="3" spans="2:18" ht="13.5" customHeight="1">
      <c r="G3" s="424" t="s">
        <v>237</v>
      </c>
      <c r="H3" s="633"/>
      <c r="I3" s="633"/>
      <c r="J3" s="633"/>
      <c r="K3" s="633"/>
      <c r="L3" s="633"/>
      <c r="M3" s="633"/>
      <c r="N3" s="633"/>
      <c r="O3" s="393"/>
    </row>
    <row r="4" spans="2:18" ht="24" customHeight="1" thickBot="1">
      <c r="O4" s="414" t="s">
        <v>914</v>
      </c>
      <c r="P4" s="414"/>
      <c r="Q4" s="414"/>
      <c r="R4" s="414"/>
    </row>
    <row r="5" spans="2:18" ht="15" customHeight="1">
      <c r="B5" s="59"/>
      <c r="C5" s="629" t="s">
        <v>587</v>
      </c>
      <c r="D5" s="59"/>
      <c r="E5" s="632" t="s">
        <v>188</v>
      </c>
      <c r="F5" s="624" t="s">
        <v>588</v>
      </c>
      <c r="G5" s="625"/>
      <c r="H5" s="625"/>
      <c r="I5" s="625"/>
      <c r="J5" s="625"/>
      <c r="K5" s="625"/>
      <c r="L5" s="626"/>
      <c r="M5" s="624" t="s">
        <v>589</v>
      </c>
      <c r="N5" s="625"/>
      <c r="O5" s="625"/>
      <c r="P5" s="625"/>
      <c r="Q5" s="625"/>
      <c r="R5" s="625"/>
    </row>
    <row r="6" spans="2:18" ht="13.5" customHeight="1">
      <c r="B6" s="289"/>
      <c r="C6" s="630"/>
      <c r="D6" s="289"/>
      <c r="E6" s="627"/>
      <c r="F6" s="627" t="s">
        <v>188</v>
      </c>
      <c r="G6" s="312" t="s">
        <v>590</v>
      </c>
      <c r="H6" s="312" t="s">
        <v>591</v>
      </c>
      <c r="I6" s="312" t="s">
        <v>713</v>
      </c>
      <c r="J6" s="312" t="s">
        <v>592</v>
      </c>
      <c r="K6" s="312" t="s">
        <v>593</v>
      </c>
      <c r="L6" s="312"/>
      <c r="M6" s="627" t="s">
        <v>188</v>
      </c>
      <c r="N6" s="312" t="s">
        <v>594</v>
      </c>
      <c r="O6" s="312" t="s">
        <v>713</v>
      </c>
      <c r="P6" s="312" t="s">
        <v>592</v>
      </c>
      <c r="Q6" s="312" t="s">
        <v>595</v>
      </c>
      <c r="R6" s="312"/>
    </row>
    <row r="7" spans="2:18" ht="13.5" customHeight="1">
      <c r="B7" s="289"/>
      <c r="C7" s="630"/>
      <c r="D7" s="289"/>
      <c r="E7" s="627"/>
      <c r="F7" s="627"/>
      <c r="G7" s="312"/>
      <c r="H7" s="312" t="s">
        <v>596</v>
      </c>
      <c r="I7" s="312"/>
      <c r="J7" s="312" t="s">
        <v>597</v>
      </c>
      <c r="K7" s="312"/>
      <c r="L7" s="312" t="s">
        <v>714</v>
      </c>
      <c r="M7" s="627"/>
      <c r="N7" s="312"/>
      <c r="O7" s="312"/>
      <c r="P7" s="312" t="s">
        <v>597</v>
      </c>
      <c r="Q7" s="312"/>
      <c r="R7" s="312" t="s">
        <v>714</v>
      </c>
    </row>
    <row r="8" spans="2:18" ht="13.5" customHeight="1">
      <c r="B8" s="60"/>
      <c r="C8" s="631"/>
      <c r="D8" s="60"/>
      <c r="E8" s="628"/>
      <c r="F8" s="628"/>
      <c r="G8" s="313" t="s">
        <v>598</v>
      </c>
      <c r="H8" s="313" t="s">
        <v>599</v>
      </c>
      <c r="I8" s="313" t="s">
        <v>715</v>
      </c>
      <c r="J8" s="313" t="s">
        <v>599</v>
      </c>
      <c r="K8" s="313" t="s">
        <v>598</v>
      </c>
      <c r="L8" s="313"/>
      <c r="M8" s="628"/>
      <c r="N8" s="313" t="s">
        <v>564</v>
      </c>
      <c r="O8" s="313" t="s">
        <v>716</v>
      </c>
      <c r="P8" s="313" t="s">
        <v>600</v>
      </c>
      <c r="Q8" s="313" t="s">
        <v>564</v>
      </c>
      <c r="R8" s="313"/>
    </row>
    <row r="9" spans="2:18" ht="18" customHeight="1">
      <c r="B9" s="289"/>
      <c r="C9" s="61" t="s">
        <v>368</v>
      </c>
      <c r="D9" s="61"/>
      <c r="E9" s="350">
        <f>F9+M9</f>
        <v>7585</v>
      </c>
      <c r="F9" s="351">
        <v>6983</v>
      </c>
      <c r="G9" s="351">
        <v>429</v>
      </c>
      <c r="H9" s="351">
        <v>4939</v>
      </c>
      <c r="I9" s="351">
        <v>1550</v>
      </c>
      <c r="J9" s="351">
        <v>1495</v>
      </c>
      <c r="K9" s="351">
        <v>37</v>
      </c>
      <c r="L9" s="351">
        <v>65</v>
      </c>
      <c r="M9" s="351">
        <v>602</v>
      </c>
      <c r="N9" s="351">
        <v>402</v>
      </c>
      <c r="O9" s="351">
        <v>186</v>
      </c>
      <c r="P9" s="351">
        <v>164</v>
      </c>
      <c r="Q9" s="351">
        <v>16</v>
      </c>
      <c r="R9" s="351">
        <v>14</v>
      </c>
    </row>
    <row r="10" spans="2:18" ht="15" customHeight="1">
      <c r="B10" s="289"/>
      <c r="C10" s="283" t="s">
        <v>200</v>
      </c>
      <c r="D10" s="283"/>
      <c r="E10" s="352">
        <f>F10+M10</f>
        <v>5739</v>
      </c>
      <c r="F10" s="353">
        <v>5274</v>
      </c>
      <c r="G10" s="353">
        <v>438</v>
      </c>
      <c r="H10" s="353">
        <v>3654</v>
      </c>
      <c r="I10" s="353">
        <v>1112</v>
      </c>
      <c r="J10" s="353">
        <v>1052</v>
      </c>
      <c r="K10" s="353">
        <v>44</v>
      </c>
      <c r="L10" s="353">
        <v>70</v>
      </c>
      <c r="M10" s="353">
        <v>465</v>
      </c>
      <c r="N10" s="353">
        <v>284</v>
      </c>
      <c r="O10" s="353">
        <v>168</v>
      </c>
      <c r="P10" s="353">
        <v>143</v>
      </c>
      <c r="Q10" s="353">
        <v>19</v>
      </c>
      <c r="R10" s="353">
        <v>13</v>
      </c>
    </row>
    <row r="11" spans="2:18" ht="15" customHeight="1">
      <c r="B11" s="289"/>
      <c r="C11" s="283" t="s">
        <v>201</v>
      </c>
      <c r="D11" s="283"/>
      <c r="E11" s="352">
        <f>F11+M11</f>
        <v>4565</v>
      </c>
      <c r="F11" s="353">
        <v>4263</v>
      </c>
      <c r="G11" s="353">
        <v>327</v>
      </c>
      <c r="H11" s="353">
        <v>2915</v>
      </c>
      <c r="I11" s="353">
        <v>953</v>
      </c>
      <c r="J11" s="353">
        <v>916</v>
      </c>
      <c r="K11" s="353">
        <v>23</v>
      </c>
      <c r="L11" s="353">
        <v>68</v>
      </c>
      <c r="M11" s="353">
        <v>302</v>
      </c>
      <c r="N11" s="353">
        <v>179</v>
      </c>
      <c r="O11" s="353">
        <v>118</v>
      </c>
      <c r="P11" s="353">
        <v>94</v>
      </c>
      <c r="Q11" s="353">
        <v>18</v>
      </c>
      <c r="R11" s="353">
        <v>5</v>
      </c>
    </row>
    <row r="12" spans="2:18" ht="15" customHeight="1">
      <c r="B12" s="289"/>
      <c r="C12" s="283" t="s">
        <v>202</v>
      </c>
      <c r="D12" s="283"/>
      <c r="E12" s="352">
        <f>F12+M12</f>
        <v>2607</v>
      </c>
      <c r="F12" s="353">
        <v>2398</v>
      </c>
      <c r="G12" s="353">
        <v>149</v>
      </c>
      <c r="H12" s="353">
        <v>1799</v>
      </c>
      <c r="I12" s="353">
        <v>427</v>
      </c>
      <c r="J12" s="353">
        <v>413</v>
      </c>
      <c r="K12" s="353">
        <v>13</v>
      </c>
      <c r="L12" s="353">
        <v>23</v>
      </c>
      <c r="M12" s="353">
        <v>209</v>
      </c>
      <c r="N12" s="353">
        <v>143</v>
      </c>
      <c r="O12" s="353">
        <v>60</v>
      </c>
      <c r="P12" s="353">
        <v>57</v>
      </c>
      <c r="Q12" s="353">
        <v>2</v>
      </c>
      <c r="R12" s="353">
        <v>6</v>
      </c>
    </row>
    <row r="13" spans="2:18" ht="15" customHeight="1">
      <c r="B13" s="289"/>
      <c r="C13" s="283" t="s">
        <v>203</v>
      </c>
      <c r="D13" s="283"/>
      <c r="E13" s="352">
        <f>F13+M13</f>
        <v>3666</v>
      </c>
      <c r="F13" s="353">
        <v>3407</v>
      </c>
      <c r="G13" s="353">
        <v>241</v>
      </c>
      <c r="H13" s="353">
        <v>2505</v>
      </c>
      <c r="I13" s="353">
        <v>617</v>
      </c>
      <c r="J13" s="353">
        <v>574</v>
      </c>
      <c r="K13" s="353">
        <v>33</v>
      </c>
      <c r="L13" s="353">
        <v>44</v>
      </c>
      <c r="M13" s="353">
        <v>259</v>
      </c>
      <c r="N13" s="353">
        <v>164</v>
      </c>
      <c r="O13" s="353">
        <v>92</v>
      </c>
      <c r="P13" s="353">
        <v>82</v>
      </c>
      <c r="Q13" s="353">
        <v>8</v>
      </c>
      <c r="R13" s="353">
        <v>3</v>
      </c>
    </row>
    <row r="14" spans="2:18" ht="6.9" customHeight="1">
      <c r="B14" s="289"/>
      <c r="C14" s="283"/>
      <c r="D14" s="283"/>
      <c r="E14" s="352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</row>
    <row r="15" spans="2:18" ht="15" customHeight="1">
      <c r="B15" s="289"/>
      <c r="C15" s="283" t="s">
        <v>204</v>
      </c>
      <c r="D15" s="283"/>
      <c r="E15" s="352">
        <f>F15+M15</f>
        <v>4351</v>
      </c>
      <c r="F15" s="353">
        <v>4051</v>
      </c>
      <c r="G15" s="353">
        <v>217</v>
      </c>
      <c r="H15" s="353">
        <v>3210</v>
      </c>
      <c r="I15" s="353">
        <v>565</v>
      </c>
      <c r="J15" s="353">
        <v>538</v>
      </c>
      <c r="K15" s="353">
        <v>20</v>
      </c>
      <c r="L15" s="353">
        <v>59</v>
      </c>
      <c r="M15" s="353">
        <v>300</v>
      </c>
      <c r="N15" s="353">
        <v>204</v>
      </c>
      <c r="O15" s="353">
        <v>91</v>
      </c>
      <c r="P15" s="353">
        <v>79</v>
      </c>
      <c r="Q15" s="353">
        <v>8</v>
      </c>
      <c r="R15" s="353">
        <v>5</v>
      </c>
    </row>
    <row r="16" spans="2:18" ht="15" customHeight="1">
      <c r="B16" s="289"/>
      <c r="C16" s="283" t="s">
        <v>205</v>
      </c>
      <c r="D16" s="283"/>
      <c r="E16" s="352">
        <f>F16+M16</f>
        <v>29</v>
      </c>
      <c r="F16" s="353">
        <v>29</v>
      </c>
      <c r="G16" s="353">
        <v>14</v>
      </c>
      <c r="H16" s="353">
        <v>15</v>
      </c>
      <c r="I16" s="354" t="s">
        <v>39</v>
      </c>
      <c r="J16" s="354" t="s">
        <v>39</v>
      </c>
      <c r="K16" s="354" t="s">
        <v>39</v>
      </c>
      <c r="L16" s="354" t="s">
        <v>39</v>
      </c>
      <c r="M16" s="354">
        <v>0</v>
      </c>
      <c r="N16" s="354">
        <v>0</v>
      </c>
      <c r="O16" s="354">
        <v>0</v>
      </c>
      <c r="P16" s="354">
        <v>0</v>
      </c>
      <c r="Q16" s="354">
        <v>0</v>
      </c>
      <c r="R16" s="353">
        <v>0</v>
      </c>
    </row>
    <row r="17" spans="1:18" ht="15" customHeight="1">
      <c r="B17" s="289"/>
      <c r="C17" s="283" t="s">
        <v>206</v>
      </c>
      <c r="D17" s="283"/>
      <c r="E17" s="352">
        <f>F17+M17</f>
        <v>474</v>
      </c>
      <c r="F17" s="353">
        <v>440</v>
      </c>
      <c r="G17" s="353">
        <v>41</v>
      </c>
      <c r="H17" s="353">
        <v>326</v>
      </c>
      <c r="I17" s="353">
        <v>65</v>
      </c>
      <c r="J17" s="353">
        <v>60</v>
      </c>
      <c r="K17" s="353">
        <v>4</v>
      </c>
      <c r="L17" s="353">
        <v>8</v>
      </c>
      <c r="M17" s="353">
        <v>34</v>
      </c>
      <c r="N17" s="353">
        <v>19</v>
      </c>
      <c r="O17" s="353">
        <v>15</v>
      </c>
      <c r="P17" s="353">
        <v>14</v>
      </c>
      <c r="Q17" s="353">
        <v>1</v>
      </c>
      <c r="R17" s="354" t="s">
        <v>39</v>
      </c>
    </row>
    <row r="18" spans="1:18" ht="15" customHeight="1">
      <c r="B18" s="289"/>
      <c r="C18" s="283" t="s">
        <v>207</v>
      </c>
      <c r="D18" s="283"/>
      <c r="E18" s="352">
        <f>F18+M18</f>
        <v>7504</v>
      </c>
      <c r="F18" s="353">
        <v>7093</v>
      </c>
      <c r="G18" s="353">
        <v>343</v>
      </c>
      <c r="H18" s="353">
        <v>5786</v>
      </c>
      <c r="I18" s="353">
        <v>834</v>
      </c>
      <c r="J18" s="353">
        <v>782</v>
      </c>
      <c r="K18" s="353">
        <v>34</v>
      </c>
      <c r="L18" s="353">
        <v>130</v>
      </c>
      <c r="M18" s="353">
        <v>411</v>
      </c>
      <c r="N18" s="353">
        <v>292</v>
      </c>
      <c r="O18" s="353">
        <v>109</v>
      </c>
      <c r="P18" s="353">
        <v>95</v>
      </c>
      <c r="Q18" s="353">
        <v>10</v>
      </c>
      <c r="R18" s="353">
        <v>10</v>
      </c>
    </row>
    <row r="19" spans="1:18" ht="15" customHeight="1">
      <c r="B19" s="289"/>
      <c r="C19" s="283" t="s">
        <v>208</v>
      </c>
      <c r="D19" s="283"/>
      <c r="E19" s="352">
        <f>F19+M19</f>
        <v>8172</v>
      </c>
      <c r="F19" s="353">
        <v>7636</v>
      </c>
      <c r="G19" s="353">
        <v>494</v>
      </c>
      <c r="H19" s="353">
        <v>5643</v>
      </c>
      <c r="I19" s="353">
        <v>1407</v>
      </c>
      <c r="J19" s="353">
        <v>1340</v>
      </c>
      <c r="K19" s="353">
        <v>51</v>
      </c>
      <c r="L19" s="353">
        <v>92</v>
      </c>
      <c r="M19" s="353">
        <v>536</v>
      </c>
      <c r="N19" s="353">
        <v>346</v>
      </c>
      <c r="O19" s="353">
        <v>185</v>
      </c>
      <c r="P19" s="353">
        <v>161</v>
      </c>
      <c r="Q19" s="353">
        <v>19</v>
      </c>
      <c r="R19" s="353">
        <v>5</v>
      </c>
    </row>
    <row r="20" spans="1:18" ht="6.9" customHeight="1">
      <c r="B20" s="289"/>
      <c r="C20" s="283"/>
      <c r="D20" s="283"/>
      <c r="E20" s="352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</row>
    <row r="21" spans="1:18" ht="15" customHeight="1">
      <c r="B21" s="289"/>
      <c r="C21" s="283" t="s">
        <v>209</v>
      </c>
      <c r="D21" s="283"/>
      <c r="E21" s="352">
        <f t="shared" ref="E21:E26" si="0">F21+M21</f>
        <v>1859</v>
      </c>
      <c r="F21" s="353">
        <v>1774</v>
      </c>
      <c r="G21" s="353">
        <v>131</v>
      </c>
      <c r="H21" s="353">
        <v>1358</v>
      </c>
      <c r="I21" s="353">
        <v>276</v>
      </c>
      <c r="J21" s="353">
        <v>264</v>
      </c>
      <c r="K21" s="353">
        <v>8</v>
      </c>
      <c r="L21" s="353">
        <v>9</v>
      </c>
      <c r="M21" s="353">
        <v>85</v>
      </c>
      <c r="N21" s="353">
        <v>54</v>
      </c>
      <c r="O21" s="353">
        <v>31</v>
      </c>
      <c r="P21" s="353">
        <v>28</v>
      </c>
      <c r="Q21" s="353">
        <v>1</v>
      </c>
      <c r="R21" s="354" t="s">
        <v>39</v>
      </c>
    </row>
    <row r="22" spans="1:18" ht="15" customHeight="1">
      <c r="B22" s="289"/>
      <c r="C22" s="283" t="s">
        <v>210</v>
      </c>
      <c r="D22" s="283"/>
      <c r="E22" s="352">
        <f t="shared" si="0"/>
        <v>3976</v>
      </c>
      <c r="F22" s="353">
        <v>3670</v>
      </c>
      <c r="G22" s="353">
        <v>236</v>
      </c>
      <c r="H22" s="353">
        <v>2310</v>
      </c>
      <c r="I22" s="353">
        <v>1072</v>
      </c>
      <c r="J22" s="353">
        <v>1031</v>
      </c>
      <c r="K22" s="353">
        <v>30</v>
      </c>
      <c r="L22" s="353">
        <v>52</v>
      </c>
      <c r="M22" s="353">
        <v>306</v>
      </c>
      <c r="N22" s="353">
        <v>198</v>
      </c>
      <c r="O22" s="353">
        <v>96</v>
      </c>
      <c r="P22" s="353">
        <v>84</v>
      </c>
      <c r="Q22" s="353">
        <v>11</v>
      </c>
      <c r="R22" s="353">
        <v>12</v>
      </c>
    </row>
    <row r="23" spans="1:18" ht="15" customHeight="1">
      <c r="B23" s="289"/>
      <c r="C23" s="283" t="s">
        <v>838</v>
      </c>
      <c r="D23" s="283"/>
      <c r="E23" s="352">
        <f t="shared" si="0"/>
        <v>3041</v>
      </c>
      <c r="F23" s="353">
        <v>2818</v>
      </c>
      <c r="G23" s="353">
        <v>213</v>
      </c>
      <c r="H23" s="353">
        <v>1814</v>
      </c>
      <c r="I23" s="353">
        <v>754</v>
      </c>
      <c r="J23" s="353">
        <v>739</v>
      </c>
      <c r="K23" s="353">
        <v>9</v>
      </c>
      <c r="L23" s="353">
        <v>37</v>
      </c>
      <c r="M23" s="353">
        <v>223</v>
      </c>
      <c r="N23" s="353">
        <v>152</v>
      </c>
      <c r="O23" s="353">
        <v>71</v>
      </c>
      <c r="P23" s="353">
        <v>67</v>
      </c>
      <c r="Q23" s="353">
        <v>2</v>
      </c>
      <c r="R23" s="353">
        <v>0</v>
      </c>
    </row>
    <row r="24" spans="1:18" ht="15" customHeight="1">
      <c r="A24" s="62"/>
      <c r="B24" s="283"/>
      <c r="C24" s="283" t="s">
        <v>211</v>
      </c>
      <c r="D24" s="283"/>
      <c r="E24" s="352">
        <f t="shared" si="0"/>
        <v>823</v>
      </c>
      <c r="F24" s="353">
        <v>777</v>
      </c>
      <c r="G24" s="353">
        <v>117</v>
      </c>
      <c r="H24" s="353">
        <v>437</v>
      </c>
      <c r="I24" s="353">
        <v>214</v>
      </c>
      <c r="J24" s="353">
        <v>204</v>
      </c>
      <c r="K24" s="353">
        <v>9</v>
      </c>
      <c r="L24" s="353">
        <v>9</v>
      </c>
      <c r="M24" s="353">
        <v>46</v>
      </c>
      <c r="N24" s="353">
        <v>24</v>
      </c>
      <c r="O24" s="353">
        <v>21</v>
      </c>
      <c r="P24" s="353">
        <v>19</v>
      </c>
      <c r="Q24" s="353">
        <v>1</v>
      </c>
      <c r="R24" s="353">
        <v>1</v>
      </c>
    </row>
    <row r="25" spans="1:18" ht="15" customHeight="1">
      <c r="B25" s="289"/>
      <c r="C25" s="283" t="s">
        <v>212</v>
      </c>
      <c r="D25" s="283"/>
      <c r="E25" s="352">
        <f t="shared" si="0"/>
        <v>1599</v>
      </c>
      <c r="F25" s="353">
        <v>1499</v>
      </c>
      <c r="G25" s="353">
        <v>210</v>
      </c>
      <c r="H25" s="353">
        <v>945</v>
      </c>
      <c r="I25" s="353">
        <v>321</v>
      </c>
      <c r="J25" s="353">
        <v>311</v>
      </c>
      <c r="K25" s="353">
        <v>4</v>
      </c>
      <c r="L25" s="353">
        <v>23</v>
      </c>
      <c r="M25" s="353">
        <v>100</v>
      </c>
      <c r="N25" s="353">
        <v>56</v>
      </c>
      <c r="O25" s="353">
        <v>41</v>
      </c>
      <c r="P25" s="353">
        <v>37</v>
      </c>
      <c r="Q25" s="353">
        <v>4</v>
      </c>
      <c r="R25" s="353">
        <v>3</v>
      </c>
    </row>
    <row r="26" spans="1:18" ht="15" customHeight="1">
      <c r="B26" s="289"/>
      <c r="C26" s="283" t="s">
        <v>213</v>
      </c>
      <c r="D26" s="283"/>
      <c r="E26" s="352">
        <f t="shared" si="0"/>
        <v>2442</v>
      </c>
      <c r="F26" s="353">
        <v>2129</v>
      </c>
      <c r="G26" s="353">
        <v>347</v>
      </c>
      <c r="H26" s="353">
        <v>1071</v>
      </c>
      <c r="I26" s="353">
        <v>684</v>
      </c>
      <c r="J26" s="353">
        <v>658</v>
      </c>
      <c r="K26" s="353">
        <v>17</v>
      </c>
      <c r="L26" s="353">
        <v>27</v>
      </c>
      <c r="M26" s="353">
        <v>313</v>
      </c>
      <c r="N26" s="353">
        <v>237</v>
      </c>
      <c r="O26" s="353">
        <v>69</v>
      </c>
      <c r="P26" s="353">
        <v>61</v>
      </c>
      <c r="Q26" s="353">
        <v>3</v>
      </c>
      <c r="R26" s="353">
        <v>7</v>
      </c>
    </row>
    <row r="27" spans="1:18" ht="9.9" customHeight="1">
      <c r="B27" s="289"/>
      <c r="C27" s="283"/>
      <c r="D27" s="283"/>
      <c r="E27" s="352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5"/>
      <c r="R27" s="353"/>
    </row>
    <row r="28" spans="1:18" s="394" customFormat="1" ht="20.100000000000001" customHeight="1" thickBot="1">
      <c r="B28" s="395"/>
      <c r="C28" s="358" t="s">
        <v>35</v>
      </c>
      <c r="D28" s="358"/>
      <c r="E28" s="356">
        <f>F28+M28</f>
        <v>58432</v>
      </c>
      <c r="F28" s="357">
        <f>SUM(F9:F26)</f>
        <v>54241</v>
      </c>
      <c r="G28" s="357">
        <f t="shared" ref="G28:L28" si="1">SUM(G9:G26)</f>
        <v>3947</v>
      </c>
      <c r="H28" s="357">
        <f t="shared" si="1"/>
        <v>38727</v>
      </c>
      <c r="I28" s="357">
        <f t="shared" si="1"/>
        <v>10851</v>
      </c>
      <c r="J28" s="357">
        <f t="shared" si="1"/>
        <v>10377</v>
      </c>
      <c r="K28" s="357">
        <f t="shared" si="1"/>
        <v>336</v>
      </c>
      <c r="L28" s="357">
        <f t="shared" si="1"/>
        <v>716</v>
      </c>
      <c r="M28" s="357">
        <f>SUM(M9:M27)</f>
        <v>4191</v>
      </c>
      <c r="N28" s="357">
        <f>SUM(N9:N26)</f>
        <v>2754</v>
      </c>
      <c r="O28" s="357">
        <f>SUM(O9:O26)</f>
        <v>1353</v>
      </c>
      <c r="P28" s="357">
        <f>SUM(P9:P26)</f>
        <v>1185</v>
      </c>
      <c r="Q28" s="357">
        <f>SUM(Q9:Q26)</f>
        <v>123</v>
      </c>
      <c r="R28" s="357">
        <f>SUM(R9:R26)</f>
        <v>84</v>
      </c>
    </row>
    <row r="29" spans="1:18" ht="22.5" customHeight="1">
      <c r="B29" s="63" t="s">
        <v>717</v>
      </c>
      <c r="C29" s="58" t="s">
        <v>718</v>
      </c>
    </row>
  </sheetData>
  <mergeCells count="9">
    <mergeCell ref="G2:N2"/>
    <mergeCell ref="G3:N3"/>
    <mergeCell ref="O4:R4"/>
    <mergeCell ref="F5:L5"/>
    <mergeCell ref="M5:R5"/>
    <mergeCell ref="M6:M8"/>
    <mergeCell ref="C5:C8"/>
    <mergeCell ref="E5:E8"/>
    <mergeCell ref="F6:F8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M125"/>
  <sheetViews>
    <sheetView showGridLines="0" view="pageBreakPreview" topLeftCell="A28" zoomScaleNormal="100" workbookViewId="0">
      <selection activeCell="K66" sqref="K66"/>
    </sheetView>
  </sheetViews>
  <sheetFormatPr defaultColWidth="9" defaultRowHeight="12" customHeight="1"/>
  <cols>
    <col min="1" max="1" width="3.6640625" style="45" customWidth="1"/>
    <col min="2" max="2" width="4.77734375" style="45" bestFit="1" customWidth="1"/>
    <col min="3" max="3" width="3.6640625" style="45" bestFit="1" customWidth="1"/>
    <col min="4" max="4" width="3.109375" style="45" customWidth="1"/>
    <col min="5" max="5" width="9.44140625" style="45" bestFit="1" customWidth="1"/>
    <col min="6" max="7" width="8.6640625" style="45" bestFit="1" customWidth="1"/>
    <col min="8" max="8" width="10.21875" style="45" customWidth="1"/>
    <col min="9" max="10" width="9.5546875" style="45" bestFit="1" customWidth="1"/>
    <col min="11" max="11" width="10.5546875" style="45" bestFit="1" customWidth="1"/>
    <col min="12" max="13" width="9.5546875" style="45" bestFit="1" customWidth="1"/>
    <col min="14" max="16384" width="9" style="45"/>
  </cols>
  <sheetData>
    <row r="2" spans="2:13" s="2" customFormat="1" ht="18" customHeight="1">
      <c r="F2" s="412" t="s">
        <v>842</v>
      </c>
      <c r="G2" s="427"/>
      <c r="H2" s="427"/>
      <c r="I2" s="427"/>
      <c r="J2" s="279" t="s">
        <v>67</v>
      </c>
    </row>
    <row r="3" spans="2:13" ht="18" customHeight="1" thickBot="1"/>
    <row r="4" spans="2:13" ht="12" customHeight="1">
      <c r="B4" s="428" t="s">
        <v>68</v>
      </c>
      <c r="C4" s="428"/>
      <c r="D4" s="429"/>
      <c r="E4" s="65" t="s">
        <v>835</v>
      </c>
      <c r="F4" s="48"/>
      <c r="G4" s="48"/>
      <c r="H4" s="65" t="s">
        <v>832</v>
      </c>
      <c r="I4" s="48"/>
      <c r="J4" s="48"/>
      <c r="K4" s="46" t="s">
        <v>873</v>
      </c>
      <c r="L4" s="48"/>
      <c r="M4" s="48"/>
    </row>
    <row r="5" spans="2:13" ht="12" customHeight="1">
      <c r="B5" s="430"/>
      <c r="C5" s="430"/>
      <c r="D5" s="431"/>
      <c r="E5" s="66" t="s">
        <v>215</v>
      </c>
      <c r="F5" s="49" t="s">
        <v>216</v>
      </c>
      <c r="G5" s="49" t="s">
        <v>217</v>
      </c>
      <c r="H5" s="66" t="s">
        <v>215</v>
      </c>
      <c r="I5" s="49" t="s">
        <v>216</v>
      </c>
      <c r="J5" s="49" t="s">
        <v>217</v>
      </c>
      <c r="K5" s="66" t="s">
        <v>215</v>
      </c>
      <c r="L5" s="49" t="s">
        <v>216</v>
      </c>
      <c r="M5" s="49" t="s">
        <v>217</v>
      </c>
    </row>
    <row r="6" spans="2:13" ht="18" customHeight="1">
      <c r="B6" s="436" t="s">
        <v>188</v>
      </c>
      <c r="C6" s="436"/>
      <c r="D6" s="437"/>
      <c r="E6" s="67" t="s">
        <v>720</v>
      </c>
      <c r="F6" s="67" t="s">
        <v>721</v>
      </c>
      <c r="G6" s="67" t="s">
        <v>722</v>
      </c>
      <c r="H6" s="67">
        <v>115942</v>
      </c>
      <c r="I6" s="47">
        <v>55910</v>
      </c>
      <c r="J6" s="47">
        <v>60032</v>
      </c>
      <c r="K6" s="71">
        <f>K17+K28+K39+K50+K61+K78+K89+K100+K111+K122+K123+K124</f>
        <v>113979</v>
      </c>
      <c r="L6" s="71">
        <f>L17+L28+L39+L50+L61+L78+L89+L100+L111+L122+L123+L124</f>
        <v>54951</v>
      </c>
      <c r="M6" s="71">
        <f>M17+M28+M39+M50+M61+M78+M89+M100+M111+M122+M123+M124</f>
        <v>59028</v>
      </c>
    </row>
    <row r="7" spans="2:13" ht="12" customHeight="1">
      <c r="B7" s="13"/>
      <c r="C7" s="13">
        <v>0</v>
      </c>
      <c r="D7" s="102" t="s">
        <v>262</v>
      </c>
      <c r="E7" s="67" t="s">
        <v>723</v>
      </c>
      <c r="F7" s="69">
        <v>504</v>
      </c>
      <c r="G7" s="70">
        <v>514</v>
      </c>
      <c r="H7" s="67">
        <v>978</v>
      </c>
      <c r="I7" s="69">
        <v>516</v>
      </c>
      <c r="J7" s="69">
        <v>462</v>
      </c>
      <c r="K7" s="71">
        <f>L7+M7</f>
        <v>848</v>
      </c>
      <c r="L7" s="360">
        <v>430</v>
      </c>
      <c r="M7" s="360">
        <v>418</v>
      </c>
    </row>
    <row r="8" spans="2:13" ht="12" customHeight="1">
      <c r="B8" s="13"/>
      <c r="C8" s="13">
        <v>1</v>
      </c>
      <c r="D8" s="102"/>
      <c r="E8" s="67">
        <v>983</v>
      </c>
      <c r="F8" s="69">
        <v>517</v>
      </c>
      <c r="G8" s="70">
        <v>466</v>
      </c>
      <c r="H8" s="67">
        <v>958</v>
      </c>
      <c r="I8" s="69">
        <v>498</v>
      </c>
      <c r="J8" s="69">
        <v>460</v>
      </c>
      <c r="K8" s="71">
        <f>L8+M8</f>
        <v>861</v>
      </c>
      <c r="L8" s="360">
        <v>463</v>
      </c>
      <c r="M8" s="360">
        <v>398</v>
      </c>
    </row>
    <row r="9" spans="2:13" ht="12" customHeight="1">
      <c r="B9" s="13"/>
      <c r="C9" s="13">
        <v>2</v>
      </c>
      <c r="D9" s="102"/>
      <c r="E9" s="67" t="s">
        <v>724</v>
      </c>
      <c r="F9" s="69">
        <v>533</v>
      </c>
      <c r="G9" s="70">
        <v>488</v>
      </c>
      <c r="H9" s="67">
        <v>1019</v>
      </c>
      <c r="I9" s="69">
        <v>548</v>
      </c>
      <c r="J9" s="69">
        <v>471</v>
      </c>
      <c r="K9" s="71">
        <f t="shared" ref="K9:K16" si="0">L9+M9</f>
        <v>899</v>
      </c>
      <c r="L9" s="360">
        <v>462</v>
      </c>
      <c r="M9" s="360">
        <v>437</v>
      </c>
    </row>
    <row r="10" spans="2:13" ht="12" customHeight="1">
      <c r="B10" s="13"/>
      <c r="C10" s="13">
        <v>3</v>
      </c>
      <c r="D10" s="102"/>
      <c r="E10" s="67" t="s">
        <v>727</v>
      </c>
      <c r="F10" s="69">
        <v>514</v>
      </c>
      <c r="G10" s="70">
        <v>493</v>
      </c>
      <c r="H10" s="67">
        <v>1016</v>
      </c>
      <c r="I10" s="69">
        <v>540</v>
      </c>
      <c r="J10" s="69">
        <v>476</v>
      </c>
      <c r="K10" s="71">
        <f t="shared" si="0"/>
        <v>956</v>
      </c>
      <c r="L10" s="360">
        <v>483</v>
      </c>
      <c r="M10" s="360">
        <v>473</v>
      </c>
    </row>
    <row r="11" spans="2:13" ht="12" customHeight="1">
      <c r="B11" s="13"/>
      <c r="C11" s="13">
        <v>4</v>
      </c>
      <c r="D11" s="102"/>
      <c r="E11" s="67">
        <v>998</v>
      </c>
      <c r="F11" s="69">
        <v>513</v>
      </c>
      <c r="G11" s="70">
        <v>485</v>
      </c>
      <c r="H11" s="67">
        <v>1033</v>
      </c>
      <c r="I11" s="69">
        <v>500</v>
      </c>
      <c r="J11" s="69">
        <v>533</v>
      </c>
      <c r="K11" s="71">
        <f t="shared" si="0"/>
        <v>968</v>
      </c>
      <c r="L11" s="360">
        <v>475</v>
      </c>
      <c r="M11" s="360">
        <v>493</v>
      </c>
    </row>
    <row r="12" spans="2:13" ht="12" customHeight="1">
      <c r="B12" s="13"/>
      <c r="C12" s="13">
        <v>5</v>
      </c>
      <c r="D12" s="102"/>
      <c r="E12" s="67" t="s">
        <v>729</v>
      </c>
      <c r="F12" s="69">
        <v>499</v>
      </c>
      <c r="G12" s="70">
        <v>503</v>
      </c>
      <c r="H12" s="67">
        <v>985</v>
      </c>
      <c r="I12" s="69">
        <v>489</v>
      </c>
      <c r="J12" s="69">
        <v>496</v>
      </c>
      <c r="K12" s="71">
        <f t="shared" si="0"/>
        <v>1003</v>
      </c>
      <c r="L12" s="360">
        <v>538</v>
      </c>
      <c r="M12" s="360">
        <v>465</v>
      </c>
    </row>
    <row r="13" spans="2:13" ht="12" customHeight="1">
      <c r="B13" s="13"/>
      <c r="C13" s="13">
        <v>6</v>
      </c>
      <c r="D13" s="102"/>
      <c r="E13" s="67" t="s">
        <v>730</v>
      </c>
      <c r="F13" s="69">
        <v>528</v>
      </c>
      <c r="G13" s="70">
        <v>504</v>
      </c>
      <c r="H13" s="67">
        <v>1027</v>
      </c>
      <c r="I13" s="69">
        <v>524</v>
      </c>
      <c r="J13" s="69">
        <v>503</v>
      </c>
      <c r="K13" s="71">
        <f t="shared" si="0"/>
        <v>979</v>
      </c>
      <c r="L13" s="360">
        <v>516</v>
      </c>
      <c r="M13" s="360">
        <v>463</v>
      </c>
    </row>
    <row r="14" spans="2:13" ht="12" customHeight="1">
      <c r="B14" s="13"/>
      <c r="C14" s="13">
        <v>7</v>
      </c>
      <c r="D14" s="102"/>
      <c r="E14" s="67" t="s">
        <v>732</v>
      </c>
      <c r="F14" s="69">
        <v>490</v>
      </c>
      <c r="G14" s="70">
        <v>523</v>
      </c>
      <c r="H14" s="67">
        <v>1023</v>
      </c>
      <c r="I14" s="69">
        <v>544</v>
      </c>
      <c r="J14" s="69">
        <v>479</v>
      </c>
      <c r="K14" s="71">
        <f t="shared" si="0"/>
        <v>1031</v>
      </c>
      <c r="L14" s="360">
        <v>554</v>
      </c>
      <c r="M14" s="360">
        <v>477</v>
      </c>
    </row>
    <row r="15" spans="2:13" ht="12" customHeight="1">
      <c r="B15" s="13"/>
      <c r="C15" s="13">
        <v>8</v>
      </c>
      <c r="D15" s="102"/>
      <c r="E15" s="67" t="s">
        <v>733</v>
      </c>
      <c r="F15" s="69">
        <v>580</v>
      </c>
      <c r="G15" s="70">
        <v>550</v>
      </c>
      <c r="H15" s="67">
        <v>1019</v>
      </c>
      <c r="I15" s="69">
        <v>523</v>
      </c>
      <c r="J15" s="69">
        <v>496</v>
      </c>
      <c r="K15" s="71">
        <f t="shared" si="0"/>
        <v>993</v>
      </c>
      <c r="L15" s="360">
        <v>517</v>
      </c>
      <c r="M15" s="360">
        <v>476</v>
      </c>
    </row>
    <row r="16" spans="2:13" ht="12" customHeight="1">
      <c r="B16" s="13"/>
      <c r="C16" s="13">
        <v>9</v>
      </c>
      <c r="D16" s="102"/>
      <c r="E16" s="67" t="s">
        <v>734</v>
      </c>
      <c r="F16" s="69">
        <v>573</v>
      </c>
      <c r="G16" s="70">
        <v>550</v>
      </c>
      <c r="H16" s="67">
        <v>1004</v>
      </c>
      <c r="I16" s="69">
        <v>523</v>
      </c>
      <c r="J16" s="69">
        <v>481</v>
      </c>
      <c r="K16" s="71">
        <f t="shared" si="0"/>
        <v>1034</v>
      </c>
      <c r="L16" s="360">
        <v>512</v>
      </c>
      <c r="M16" s="360">
        <v>522</v>
      </c>
    </row>
    <row r="17" spans="2:13" ht="12" customHeight="1">
      <c r="B17" s="103">
        <f>C7</f>
        <v>0</v>
      </c>
      <c r="C17" s="104" t="s">
        <v>569</v>
      </c>
      <c r="D17" s="105">
        <f>C16</f>
        <v>9</v>
      </c>
      <c r="E17" s="68" t="s">
        <v>872</v>
      </c>
      <c r="F17" s="68" t="s">
        <v>735</v>
      </c>
      <c r="G17" s="68" t="s">
        <v>736</v>
      </c>
      <c r="H17" s="68">
        <v>10062</v>
      </c>
      <c r="I17" s="68">
        <v>5205</v>
      </c>
      <c r="J17" s="68">
        <v>4857</v>
      </c>
      <c r="K17" s="361">
        <f>SUM(K7:K16)</f>
        <v>9572</v>
      </c>
      <c r="L17" s="361">
        <f>SUM(L7:L16)</f>
        <v>4950</v>
      </c>
      <c r="M17" s="361">
        <f>SUM(M7:M16)</f>
        <v>4622</v>
      </c>
    </row>
    <row r="18" spans="2:13" ht="12" customHeight="1">
      <c r="B18" s="13"/>
      <c r="C18" s="13">
        <v>10</v>
      </c>
      <c r="D18" s="102"/>
      <c r="E18" s="67" t="s">
        <v>738</v>
      </c>
      <c r="F18" s="70">
        <v>528</v>
      </c>
      <c r="G18" s="70">
        <v>521</v>
      </c>
      <c r="H18" s="67">
        <v>986</v>
      </c>
      <c r="I18" s="70">
        <v>491</v>
      </c>
      <c r="J18" s="70">
        <v>495</v>
      </c>
      <c r="K18" s="362">
        <f>L18+M18</f>
        <v>1009</v>
      </c>
      <c r="L18" s="363">
        <v>507</v>
      </c>
      <c r="M18" s="363">
        <v>502</v>
      </c>
    </row>
    <row r="19" spans="2:13" ht="12" customHeight="1">
      <c r="B19" s="13"/>
      <c r="C19" s="13">
        <v>11</v>
      </c>
      <c r="D19" s="102"/>
      <c r="E19" s="67" t="s">
        <v>740</v>
      </c>
      <c r="F19" s="70">
        <v>540</v>
      </c>
      <c r="G19" s="70">
        <v>526</v>
      </c>
      <c r="H19" s="67">
        <v>1045</v>
      </c>
      <c r="I19" s="70">
        <v>526</v>
      </c>
      <c r="J19" s="70">
        <v>519</v>
      </c>
      <c r="K19" s="362">
        <f t="shared" ref="K19:K27" si="1">L19+M19</f>
        <v>1011</v>
      </c>
      <c r="L19" s="363">
        <v>513</v>
      </c>
      <c r="M19" s="363">
        <v>498</v>
      </c>
    </row>
    <row r="20" spans="2:13" ht="12" customHeight="1">
      <c r="B20" s="13"/>
      <c r="C20" s="13">
        <v>12</v>
      </c>
      <c r="D20" s="102"/>
      <c r="E20" s="67" t="s">
        <v>741</v>
      </c>
      <c r="F20" s="70">
        <v>589</v>
      </c>
      <c r="G20" s="70">
        <v>503</v>
      </c>
      <c r="H20" s="67">
        <v>1016</v>
      </c>
      <c r="I20" s="70">
        <v>501</v>
      </c>
      <c r="J20" s="70">
        <v>515</v>
      </c>
      <c r="K20" s="362">
        <f t="shared" si="1"/>
        <v>1039</v>
      </c>
      <c r="L20" s="363">
        <v>548</v>
      </c>
      <c r="M20" s="363">
        <v>491</v>
      </c>
    </row>
    <row r="21" spans="2:13" ht="12" customHeight="1">
      <c r="B21" s="13"/>
      <c r="C21" s="13">
        <v>13</v>
      </c>
      <c r="D21" s="102"/>
      <c r="E21" s="67" t="s">
        <v>725</v>
      </c>
      <c r="F21" s="70">
        <v>574</v>
      </c>
      <c r="G21" s="70">
        <v>567</v>
      </c>
      <c r="H21" s="67">
        <v>1124</v>
      </c>
      <c r="I21" s="70">
        <v>572</v>
      </c>
      <c r="J21" s="70">
        <v>552</v>
      </c>
      <c r="K21" s="362">
        <f t="shared" si="1"/>
        <v>1015</v>
      </c>
      <c r="L21" s="363">
        <v>524</v>
      </c>
      <c r="M21" s="363">
        <v>491</v>
      </c>
    </row>
    <row r="22" spans="2:13" ht="12" customHeight="1">
      <c r="B22" s="13"/>
      <c r="C22" s="13">
        <v>14</v>
      </c>
      <c r="D22" s="102"/>
      <c r="E22" s="67" t="s">
        <v>728</v>
      </c>
      <c r="F22" s="70">
        <v>579</v>
      </c>
      <c r="G22" s="70">
        <v>517</v>
      </c>
      <c r="H22" s="67">
        <v>1098</v>
      </c>
      <c r="I22" s="70">
        <v>558</v>
      </c>
      <c r="J22" s="70">
        <v>540</v>
      </c>
      <c r="K22" s="362">
        <f t="shared" si="1"/>
        <v>1012</v>
      </c>
      <c r="L22" s="363">
        <v>523</v>
      </c>
      <c r="M22" s="363">
        <v>489</v>
      </c>
    </row>
    <row r="23" spans="2:13" ht="12" customHeight="1">
      <c r="B23" s="13"/>
      <c r="C23" s="13">
        <v>15</v>
      </c>
      <c r="D23" s="102"/>
      <c r="E23" s="67" t="s">
        <v>743</v>
      </c>
      <c r="F23" s="70">
        <v>591</v>
      </c>
      <c r="G23" s="70">
        <v>540</v>
      </c>
      <c r="H23" s="67">
        <v>1063</v>
      </c>
      <c r="I23" s="70">
        <v>519</v>
      </c>
      <c r="J23" s="70">
        <v>544</v>
      </c>
      <c r="K23" s="362">
        <f t="shared" si="1"/>
        <v>1022</v>
      </c>
      <c r="L23" s="363">
        <v>519</v>
      </c>
      <c r="M23" s="363">
        <v>503</v>
      </c>
    </row>
    <row r="24" spans="2:13" ht="12" customHeight="1">
      <c r="B24" s="13"/>
      <c r="C24" s="13">
        <v>16</v>
      </c>
      <c r="D24" s="102"/>
      <c r="E24" s="67" t="s">
        <v>744</v>
      </c>
      <c r="F24" s="70">
        <v>575</v>
      </c>
      <c r="G24" s="70">
        <v>586</v>
      </c>
      <c r="H24" s="67">
        <v>1088</v>
      </c>
      <c r="I24" s="70">
        <v>554</v>
      </c>
      <c r="J24" s="70">
        <v>534</v>
      </c>
      <c r="K24" s="362">
        <f t="shared" si="1"/>
        <v>1080</v>
      </c>
      <c r="L24" s="363">
        <v>562</v>
      </c>
      <c r="M24" s="363">
        <v>518</v>
      </c>
    </row>
    <row r="25" spans="2:13" ht="12" customHeight="1">
      <c r="B25" s="13"/>
      <c r="C25" s="13">
        <v>17</v>
      </c>
      <c r="D25" s="102"/>
      <c r="E25" s="67" t="s">
        <v>745</v>
      </c>
      <c r="F25" s="70">
        <v>560</v>
      </c>
      <c r="G25" s="70">
        <v>555</v>
      </c>
      <c r="H25" s="67">
        <v>1139</v>
      </c>
      <c r="I25" s="70">
        <v>616</v>
      </c>
      <c r="J25" s="70">
        <v>523</v>
      </c>
      <c r="K25" s="362">
        <f t="shared" si="1"/>
        <v>1061</v>
      </c>
      <c r="L25" s="363">
        <v>526</v>
      </c>
      <c r="M25" s="363">
        <v>535</v>
      </c>
    </row>
    <row r="26" spans="2:13" ht="12" customHeight="1">
      <c r="B26" s="13"/>
      <c r="C26" s="13">
        <v>18</v>
      </c>
      <c r="D26" s="102"/>
      <c r="E26" s="67" t="s">
        <v>746</v>
      </c>
      <c r="F26" s="70">
        <v>548</v>
      </c>
      <c r="G26" s="70">
        <v>528</v>
      </c>
      <c r="H26" s="67">
        <v>1087</v>
      </c>
      <c r="I26" s="70">
        <v>543</v>
      </c>
      <c r="J26" s="70">
        <v>544</v>
      </c>
      <c r="K26" s="362">
        <f t="shared" si="1"/>
        <v>1058</v>
      </c>
      <c r="L26" s="363">
        <v>550</v>
      </c>
      <c r="M26" s="363">
        <v>508</v>
      </c>
    </row>
    <row r="27" spans="2:13" ht="12" customHeight="1">
      <c r="B27" s="13"/>
      <c r="C27" s="13">
        <v>19</v>
      </c>
      <c r="D27" s="102"/>
      <c r="E27" s="67">
        <v>968</v>
      </c>
      <c r="F27" s="70">
        <v>534</v>
      </c>
      <c r="G27" s="70">
        <v>434</v>
      </c>
      <c r="H27" s="67">
        <v>964</v>
      </c>
      <c r="I27" s="70">
        <v>515</v>
      </c>
      <c r="J27" s="70">
        <v>449</v>
      </c>
      <c r="K27" s="362">
        <f t="shared" si="1"/>
        <v>995</v>
      </c>
      <c r="L27" s="363">
        <v>557</v>
      </c>
      <c r="M27" s="363">
        <v>438</v>
      </c>
    </row>
    <row r="28" spans="2:13" ht="12" customHeight="1">
      <c r="B28" s="103">
        <f>C18</f>
        <v>10</v>
      </c>
      <c r="C28" s="104" t="s">
        <v>569</v>
      </c>
      <c r="D28" s="105">
        <f>C27</f>
        <v>19</v>
      </c>
      <c r="E28" s="68" t="s">
        <v>748</v>
      </c>
      <c r="F28" s="72" t="s">
        <v>749</v>
      </c>
      <c r="G28" s="72" t="s">
        <v>750</v>
      </c>
      <c r="H28" s="68">
        <v>10610</v>
      </c>
      <c r="I28" s="72">
        <v>5395</v>
      </c>
      <c r="J28" s="72">
        <v>5215</v>
      </c>
      <c r="K28" s="361">
        <f>SUM(K18:K27)</f>
        <v>10302</v>
      </c>
      <c r="L28" s="361">
        <f>SUM(L18:L27)</f>
        <v>5329</v>
      </c>
      <c r="M28" s="361">
        <f>SUM(M18:M27)</f>
        <v>4973</v>
      </c>
    </row>
    <row r="29" spans="2:13" ht="12" customHeight="1">
      <c r="B29" s="13"/>
      <c r="C29" s="13">
        <v>20</v>
      </c>
      <c r="D29" s="102"/>
      <c r="E29" s="67">
        <v>995</v>
      </c>
      <c r="F29" s="70">
        <v>530</v>
      </c>
      <c r="G29" s="70">
        <v>465</v>
      </c>
      <c r="H29" s="67">
        <v>928</v>
      </c>
      <c r="I29" s="70">
        <v>474</v>
      </c>
      <c r="J29" s="70">
        <v>454</v>
      </c>
      <c r="K29" s="362">
        <f>L29+M29</f>
        <v>915</v>
      </c>
      <c r="L29" s="363">
        <v>470</v>
      </c>
      <c r="M29" s="363">
        <v>445</v>
      </c>
    </row>
    <row r="30" spans="2:13" ht="12" customHeight="1">
      <c r="B30" s="13"/>
      <c r="C30" s="13">
        <v>21</v>
      </c>
      <c r="D30" s="102"/>
      <c r="E30" s="67" t="s">
        <v>751</v>
      </c>
      <c r="F30" s="70">
        <v>548</v>
      </c>
      <c r="G30" s="70">
        <v>475</v>
      </c>
      <c r="H30" s="67">
        <v>926</v>
      </c>
      <c r="I30" s="70">
        <v>466</v>
      </c>
      <c r="J30" s="70">
        <v>460</v>
      </c>
      <c r="K30" s="362">
        <f t="shared" ref="K30:K38" si="2">L30+M30</f>
        <v>864</v>
      </c>
      <c r="L30" s="363">
        <v>433</v>
      </c>
      <c r="M30" s="363">
        <v>431</v>
      </c>
    </row>
    <row r="31" spans="2:13" ht="12" customHeight="1">
      <c r="B31" s="13"/>
      <c r="C31" s="13">
        <v>22</v>
      </c>
      <c r="D31" s="102"/>
      <c r="E31" s="67" t="s">
        <v>731</v>
      </c>
      <c r="F31" s="70">
        <v>558</v>
      </c>
      <c r="G31" s="70">
        <v>546</v>
      </c>
      <c r="H31" s="67">
        <v>930</v>
      </c>
      <c r="I31" s="70">
        <v>471</v>
      </c>
      <c r="J31" s="70">
        <v>459</v>
      </c>
      <c r="K31" s="362">
        <f t="shared" si="2"/>
        <v>914</v>
      </c>
      <c r="L31" s="363">
        <v>467</v>
      </c>
      <c r="M31" s="363">
        <v>447</v>
      </c>
    </row>
    <row r="32" spans="2:13" ht="12" customHeight="1">
      <c r="B32" s="13"/>
      <c r="C32" s="13">
        <v>23</v>
      </c>
      <c r="D32" s="102"/>
      <c r="E32" s="67" t="s">
        <v>742</v>
      </c>
      <c r="F32" s="70">
        <v>655</v>
      </c>
      <c r="G32" s="70">
        <v>555</v>
      </c>
      <c r="H32" s="67">
        <v>1007</v>
      </c>
      <c r="I32" s="70">
        <v>531</v>
      </c>
      <c r="J32" s="70">
        <v>476</v>
      </c>
      <c r="K32" s="362">
        <f t="shared" si="2"/>
        <v>1000</v>
      </c>
      <c r="L32" s="363">
        <v>494</v>
      </c>
      <c r="M32" s="363">
        <v>506</v>
      </c>
    </row>
    <row r="33" spans="2:13" ht="12" customHeight="1">
      <c r="B33" s="13"/>
      <c r="C33" s="13">
        <v>24</v>
      </c>
      <c r="D33" s="102"/>
      <c r="E33" s="67" t="s">
        <v>753</v>
      </c>
      <c r="F33" s="70">
        <v>530</v>
      </c>
      <c r="G33" s="70">
        <v>571</v>
      </c>
      <c r="H33" s="67">
        <v>1119</v>
      </c>
      <c r="I33" s="70">
        <v>598</v>
      </c>
      <c r="J33" s="70">
        <v>521</v>
      </c>
      <c r="K33" s="362">
        <f t="shared" si="2"/>
        <v>978</v>
      </c>
      <c r="L33" s="363">
        <v>520</v>
      </c>
      <c r="M33" s="363">
        <v>458</v>
      </c>
    </row>
    <row r="34" spans="2:13" ht="12" customHeight="1">
      <c r="B34" s="13"/>
      <c r="C34" s="13">
        <v>25</v>
      </c>
      <c r="D34" s="102"/>
      <c r="E34" s="67" t="s">
        <v>754</v>
      </c>
      <c r="F34" s="70">
        <v>638</v>
      </c>
      <c r="G34" s="70">
        <v>594</v>
      </c>
      <c r="H34" s="67">
        <v>1189</v>
      </c>
      <c r="I34" s="70">
        <v>653</v>
      </c>
      <c r="J34" s="70">
        <v>536</v>
      </c>
      <c r="K34" s="362">
        <f t="shared" si="2"/>
        <v>1028</v>
      </c>
      <c r="L34" s="363">
        <v>533</v>
      </c>
      <c r="M34" s="363">
        <v>495</v>
      </c>
    </row>
    <row r="35" spans="2:13" ht="12" customHeight="1">
      <c r="B35" s="13"/>
      <c r="C35" s="13">
        <v>26</v>
      </c>
      <c r="D35" s="102"/>
      <c r="E35" s="67" t="s">
        <v>756</v>
      </c>
      <c r="F35" s="70">
        <v>613</v>
      </c>
      <c r="G35" s="70">
        <v>612</v>
      </c>
      <c r="H35" s="67">
        <v>1196</v>
      </c>
      <c r="I35" s="70">
        <v>634</v>
      </c>
      <c r="J35" s="70">
        <v>562</v>
      </c>
      <c r="K35" s="362">
        <f t="shared" si="2"/>
        <v>1048</v>
      </c>
      <c r="L35" s="363">
        <v>510</v>
      </c>
      <c r="M35" s="363">
        <v>538</v>
      </c>
    </row>
    <row r="36" spans="2:13" ht="12" customHeight="1">
      <c r="B36" s="13"/>
      <c r="C36" s="13">
        <v>27</v>
      </c>
      <c r="D36" s="102"/>
      <c r="E36" s="67" t="s">
        <v>757</v>
      </c>
      <c r="F36" s="70">
        <v>632</v>
      </c>
      <c r="G36" s="70">
        <v>594</v>
      </c>
      <c r="H36" s="67">
        <v>1256</v>
      </c>
      <c r="I36" s="70">
        <v>642</v>
      </c>
      <c r="J36" s="70">
        <v>614</v>
      </c>
      <c r="K36" s="362">
        <f t="shared" si="2"/>
        <v>996</v>
      </c>
      <c r="L36" s="363">
        <v>504</v>
      </c>
      <c r="M36" s="363">
        <v>492</v>
      </c>
    </row>
    <row r="37" spans="2:13" ht="12" customHeight="1">
      <c r="B37" s="13"/>
      <c r="C37" s="13">
        <v>28</v>
      </c>
      <c r="D37" s="102"/>
      <c r="E37" s="67" t="s">
        <v>758</v>
      </c>
      <c r="F37" s="70">
        <v>644</v>
      </c>
      <c r="G37" s="70">
        <v>562</v>
      </c>
      <c r="H37" s="67">
        <v>1295</v>
      </c>
      <c r="I37" s="70">
        <v>678</v>
      </c>
      <c r="J37" s="70">
        <v>617</v>
      </c>
      <c r="K37" s="362">
        <f t="shared" si="2"/>
        <v>1017</v>
      </c>
      <c r="L37" s="363">
        <v>511</v>
      </c>
      <c r="M37" s="363">
        <v>506</v>
      </c>
    </row>
    <row r="38" spans="2:13" ht="12" customHeight="1">
      <c r="B38" s="13"/>
      <c r="C38" s="13">
        <v>29</v>
      </c>
      <c r="D38" s="102"/>
      <c r="E38" s="67" t="s">
        <v>759</v>
      </c>
      <c r="F38" s="70">
        <v>695</v>
      </c>
      <c r="G38" s="70">
        <v>629</v>
      </c>
      <c r="H38" s="67">
        <v>1188</v>
      </c>
      <c r="I38" s="70">
        <v>592</v>
      </c>
      <c r="J38" s="70">
        <v>596</v>
      </c>
      <c r="K38" s="362">
        <f t="shared" si="2"/>
        <v>1095</v>
      </c>
      <c r="L38" s="363">
        <v>582</v>
      </c>
      <c r="M38" s="363">
        <v>513</v>
      </c>
    </row>
    <row r="39" spans="2:13" ht="12" customHeight="1">
      <c r="B39" s="103">
        <f>C29</f>
        <v>20</v>
      </c>
      <c r="C39" s="104" t="s">
        <v>569</v>
      </c>
      <c r="D39" s="105">
        <f>C38</f>
        <v>29</v>
      </c>
      <c r="E39" s="68" t="s">
        <v>760</v>
      </c>
      <c r="F39" s="72" t="s">
        <v>761</v>
      </c>
      <c r="G39" s="72" t="s">
        <v>762</v>
      </c>
      <c r="H39" s="68">
        <v>11034</v>
      </c>
      <c r="I39" s="72">
        <v>5739</v>
      </c>
      <c r="J39" s="72">
        <v>5295</v>
      </c>
      <c r="K39" s="361">
        <f>SUM(K29:K38)</f>
        <v>9855</v>
      </c>
      <c r="L39" s="361">
        <f>SUM(L29:L38)</f>
        <v>5024</v>
      </c>
      <c r="M39" s="361">
        <f>SUM(M29:M38)</f>
        <v>4831</v>
      </c>
    </row>
    <row r="40" spans="2:13" ht="12" customHeight="1">
      <c r="B40" s="13"/>
      <c r="C40" s="13">
        <v>30</v>
      </c>
      <c r="D40" s="102"/>
      <c r="E40" s="67" t="s">
        <v>763</v>
      </c>
      <c r="F40" s="70">
        <v>738</v>
      </c>
      <c r="G40" s="70">
        <v>609</v>
      </c>
      <c r="H40" s="67">
        <v>1370</v>
      </c>
      <c r="I40" s="70">
        <v>696</v>
      </c>
      <c r="J40" s="70">
        <v>674</v>
      </c>
      <c r="K40" s="362">
        <f>L40+M40</f>
        <v>1152</v>
      </c>
      <c r="L40" s="363">
        <v>596</v>
      </c>
      <c r="M40" s="363">
        <v>556</v>
      </c>
    </row>
    <row r="41" spans="2:13" ht="12" customHeight="1">
      <c r="B41" s="13"/>
      <c r="C41" s="13">
        <v>31</v>
      </c>
      <c r="D41" s="102"/>
      <c r="E41" s="67" t="s">
        <v>764</v>
      </c>
      <c r="F41" s="70">
        <v>673</v>
      </c>
      <c r="G41" s="70">
        <v>691</v>
      </c>
      <c r="H41" s="67">
        <v>1263</v>
      </c>
      <c r="I41" s="70">
        <v>636</v>
      </c>
      <c r="J41" s="70">
        <v>627</v>
      </c>
      <c r="K41" s="362">
        <f t="shared" ref="K41:K49" si="3">L41+M41</f>
        <v>1139</v>
      </c>
      <c r="L41" s="363">
        <v>593</v>
      </c>
      <c r="M41" s="363">
        <v>546</v>
      </c>
    </row>
    <row r="42" spans="2:13" ht="12" customHeight="1">
      <c r="B42" s="13"/>
      <c r="C42" s="13">
        <v>32</v>
      </c>
      <c r="D42" s="102"/>
      <c r="E42" s="67" t="s">
        <v>765</v>
      </c>
      <c r="F42" s="70">
        <v>728</v>
      </c>
      <c r="G42" s="70">
        <v>666</v>
      </c>
      <c r="H42" s="67">
        <v>1295</v>
      </c>
      <c r="I42" s="70">
        <v>673</v>
      </c>
      <c r="J42" s="70">
        <v>622</v>
      </c>
      <c r="K42" s="362">
        <f t="shared" si="3"/>
        <v>1254</v>
      </c>
      <c r="L42" s="363">
        <v>649</v>
      </c>
      <c r="M42" s="363">
        <v>605</v>
      </c>
    </row>
    <row r="43" spans="2:13" ht="12" customHeight="1">
      <c r="B43" s="13"/>
      <c r="C43" s="13">
        <v>33</v>
      </c>
      <c r="D43" s="102"/>
      <c r="E43" s="67" t="s">
        <v>766</v>
      </c>
      <c r="F43" s="70">
        <v>757</v>
      </c>
      <c r="G43" s="70">
        <v>697</v>
      </c>
      <c r="H43" s="67">
        <v>1222</v>
      </c>
      <c r="I43" s="70">
        <v>639</v>
      </c>
      <c r="J43" s="70">
        <v>583</v>
      </c>
      <c r="K43" s="362">
        <f t="shared" si="3"/>
        <v>1256</v>
      </c>
      <c r="L43" s="363">
        <v>666</v>
      </c>
      <c r="M43" s="363">
        <v>590</v>
      </c>
    </row>
    <row r="44" spans="2:13" ht="12" customHeight="1">
      <c r="B44" s="13"/>
      <c r="C44" s="13">
        <v>34</v>
      </c>
      <c r="D44" s="102"/>
      <c r="E44" s="67" t="s">
        <v>752</v>
      </c>
      <c r="F44" s="70">
        <v>729</v>
      </c>
      <c r="G44" s="70">
        <v>731</v>
      </c>
      <c r="H44" s="67">
        <v>1359</v>
      </c>
      <c r="I44" s="70">
        <v>712</v>
      </c>
      <c r="J44" s="70">
        <v>647</v>
      </c>
      <c r="K44" s="362">
        <f t="shared" si="3"/>
        <v>1189</v>
      </c>
      <c r="L44" s="363">
        <v>589</v>
      </c>
      <c r="M44" s="363">
        <v>600</v>
      </c>
    </row>
    <row r="45" spans="2:13" ht="12" customHeight="1">
      <c r="B45" s="13"/>
      <c r="C45" s="13">
        <v>35</v>
      </c>
      <c r="D45" s="102"/>
      <c r="E45" s="67" t="s">
        <v>767</v>
      </c>
      <c r="F45" s="70">
        <v>831</v>
      </c>
      <c r="G45" s="70">
        <v>800</v>
      </c>
      <c r="H45" s="67">
        <v>1388</v>
      </c>
      <c r="I45" s="70">
        <v>758</v>
      </c>
      <c r="J45" s="70">
        <v>630</v>
      </c>
      <c r="K45" s="362">
        <f t="shared" si="3"/>
        <v>1354</v>
      </c>
      <c r="L45" s="363">
        <v>692</v>
      </c>
      <c r="M45" s="363">
        <v>662</v>
      </c>
    </row>
    <row r="46" spans="2:13" ht="12" customHeight="1">
      <c r="B46" s="13"/>
      <c r="C46" s="13">
        <v>36</v>
      </c>
      <c r="D46" s="102"/>
      <c r="E46" s="67" t="s">
        <v>768</v>
      </c>
      <c r="F46" s="70">
        <v>923</v>
      </c>
      <c r="G46" s="70">
        <v>812</v>
      </c>
      <c r="H46" s="67">
        <v>1368</v>
      </c>
      <c r="I46" s="70">
        <v>675</v>
      </c>
      <c r="J46" s="70">
        <v>693</v>
      </c>
      <c r="K46" s="362">
        <f t="shared" si="3"/>
        <v>1297</v>
      </c>
      <c r="L46" s="363">
        <v>636</v>
      </c>
      <c r="M46" s="363">
        <v>661</v>
      </c>
    </row>
    <row r="47" spans="2:13" ht="12" customHeight="1">
      <c r="B47" s="13"/>
      <c r="C47" s="13">
        <v>37</v>
      </c>
      <c r="D47" s="102"/>
      <c r="E47" s="67" t="s">
        <v>770</v>
      </c>
      <c r="F47" s="70">
        <v>907</v>
      </c>
      <c r="G47" s="70">
        <v>845</v>
      </c>
      <c r="H47" s="67">
        <v>1377</v>
      </c>
      <c r="I47" s="70">
        <v>722</v>
      </c>
      <c r="J47" s="70">
        <v>655</v>
      </c>
      <c r="K47" s="362">
        <f t="shared" si="3"/>
        <v>1332</v>
      </c>
      <c r="L47" s="363">
        <v>668</v>
      </c>
      <c r="M47" s="363">
        <v>664</v>
      </c>
    </row>
    <row r="48" spans="2:13" ht="12" customHeight="1">
      <c r="B48" s="13"/>
      <c r="C48" s="13">
        <v>38</v>
      </c>
      <c r="D48" s="102"/>
      <c r="E48" s="67" t="s">
        <v>771</v>
      </c>
      <c r="F48" s="70">
        <v>880</v>
      </c>
      <c r="G48" s="70">
        <v>822</v>
      </c>
      <c r="H48" s="67">
        <v>1498</v>
      </c>
      <c r="I48" s="70">
        <v>779</v>
      </c>
      <c r="J48" s="70">
        <v>719</v>
      </c>
      <c r="K48" s="362">
        <f t="shared" si="3"/>
        <v>1262</v>
      </c>
      <c r="L48" s="363">
        <v>666</v>
      </c>
      <c r="M48" s="363">
        <v>596</v>
      </c>
    </row>
    <row r="49" spans="2:13" ht="12" customHeight="1">
      <c r="B49" s="13"/>
      <c r="C49" s="13">
        <v>39</v>
      </c>
      <c r="D49" s="102"/>
      <c r="E49" s="67" t="s">
        <v>772</v>
      </c>
      <c r="F49" s="70">
        <v>813</v>
      </c>
      <c r="G49" s="70">
        <v>783</v>
      </c>
      <c r="H49" s="67">
        <v>1488</v>
      </c>
      <c r="I49" s="70">
        <v>773</v>
      </c>
      <c r="J49" s="70">
        <v>715</v>
      </c>
      <c r="K49" s="362">
        <f t="shared" si="3"/>
        <v>1346</v>
      </c>
      <c r="L49" s="363">
        <v>704</v>
      </c>
      <c r="M49" s="363">
        <v>642</v>
      </c>
    </row>
    <row r="50" spans="2:13" ht="12" customHeight="1">
      <c r="B50" s="103">
        <f>C40</f>
        <v>30</v>
      </c>
      <c r="C50" s="104" t="s">
        <v>569</v>
      </c>
      <c r="D50" s="105">
        <f>C49</f>
        <v>39</v>
      </c>
      <c r="E50" s="68" t="s">
        <v>773</v>
      </c>
      <c r="F50" s="72" t="s">
        <v>774</v>
      </c>
      <c r="G50" s="72" t="s">
        <v>775</v>
      </c>
      <c r="H50" s="68">
        <v>13628</v>
      </c>
      <c r="I50" s="72">
        <v>7063</v>
      </c>
      <c r="J50" s="72">
        <v>6565</v>
      </c>
      <c r="K50" s="361">
        <f>SUM(K40:K49)</f>
        <v>12581</v>
      </c>
      <c r="L50" s="361">
        <f>SUM(L40:L49)</f>
        <v>6459</v>
      </c>
      <c r="M50" s="361">
        <f>SUM(M40:M49)</f>
        <v>6122</v>
      </c>
    </row>
    <row r="51" spans="2:13" ht="12" customHeight="1">
      <c r="B51" s="13"/>
      <c r="C51" s="13">
        <v>40</v>
      </c>
      <c r="D51" s="102"/>
      <c r="E51" s="67" t="s">
        <v>776</v>
      </c>
      <c r="F51" s="70">
        <v>747</v>
      </c>
      <c r="G51" s="70">
        <v>812</v>
      </c>
      <c r="H51" s="67">
        <v>1648</v>
      </c>
      <c r="I51" s="70">
        <v>829</v>
      </c>
      <c r="J51" s="70">
        <v>819</v>
      </c>
      <c r="K51" s="362">
        <f>L51+M51</f>
        <v>1380</v>
      </c>
      <c r="L51" s="363">
        <v>769</v>
      </c>
      <c r="M51" s="363">
        <v>611</v>
      </c>
    </row>
    <row r="52" spans="2:13" ht="12" customHeight="1">
      <c r="B52" s="13"/>
      <c r="C52" s="13">
        <v>41</v>
      </c>
      <c r="D52" s="102"/>
      <c r="E52" s="67" t="s">
        <v>777</v>
      </c>
      <c r="F52" s="70">
        <v>767</v>
      </c>
      <c r="G52" s="70">
        <v>739</v>
      </c>
      <c r="H52" s="67">
        <v>1729</v>
      </c>
      <c r="I52" s="70">
        <v>930</v>
      </c>
      <c r="J52" s="70">
        <v>799</v>
      </c>
      <c r="K52" s="362">
        <f t="shared" ref="K52:K60" si="4">L52+M52</f>
        <v>1402</v>
      </c>
      <c r="L52" s="363">
        <v>688</v>
      </c>
      <c r="M52" s="363">
        <v>714</v>
      </c>
    </row>
    <row r="53" spans="2:13" ht="12" customHeight="1">
      <c r="B53" s="13"/>
      <c r="C53" s="13">
        <v>42</v>
      </c>
      <c r="D53" s="102"/>
      <c r="E53" s="67" t="s">
        <v>778</v>
      </c>
      <c r="F53" s="70">
        <v>700</v>
      </c>
      <c r="G53" s="70">
        <v>733</v>
      </c>
      <c r="H53" s="67">
        <v>1736</v>
      </c>
      <c r="I53" s="70">
        <v>887</v>
      </c>
      <c r="J53" s="70">
        <v>849</v>
      </c>
      <c r="K53" s="362">
        <f t="shared" si="4"/>
        <v>1415</v>
      </c>
      <c r="L53" s="363">
        <v>740</v>
      </c>
      <c r="M53" s="363">
        <v>675</v>
      </c>
    </row>
    <row r="54" spans="2:13" ht="12" customHeight="1">
      <c r="B54" s="13"/>
      <c r="C54" s="13">
        <v>43</v>
      </c>
      <c r="D54" s="102"/>
      <c r="E54" s="67" t="s">
        <v>779</v>
      </c>
      <c r="F54" s="70">
        <v>677</v>
      </c>
      <c r="G54" s="70">
        <v>748</v>
      </c>
      <c r="H54" s="67">
        <v>1737</v>
      </c>
      <c r="I54" s="70">
        <v>910</v>
      </c>
      <c r="J54" s="70">
        <v>827</v>
      </c>
      <c r="K54" s="362">
        <f t="shared" si="4"/>
        <v>1498</v>
      </c>
      <c r="L54" s="363">
        <v>789</v>
      </c>
      <c r="M54" s="363">
        <v>709</v>
      </c>
    </row>
    <row r="55" spans="2:13" ht="12" customHeight="1">
      <c r="B55" s="13"/>
      <c r="C55" s="13">
        <v>44</v>
      </c>
      <c r="D55" s="102"/>
      <c r="E55" s="67" t="s">
        <v>747</v>
      </c>
      <c r="F55" s="70">
        <v>531</v>
      </c>
      <c r="G55" s="70">
        <v>553</v>
      </c>
      <c r="H55" s="67">
        <v>1582</v>
      </c>
      <c r="I55" s="70">
        <v>820</v>
      </c>
      <c r="J55" s="70">
        <v>762</v>
      </c>
      <c r="K55" s="362">
        <f t="shared" si="4"/>
        <v>1494</v>
      </c>
      <c r="L55" s="363">
        <v>764</v>
      </c>
      <c r="M55" s="363">
        <v>730</v>
      </c>
    </row>
    <row r="56" spans="2:13" ht="12" customHeight="1">
      <c r="B56" s="13"/>
      <c r="C56" s="13">
        <v>45</v>
      </c>
      <c r="D56" s="102"/>
      <c r="E56" s="67" t="s">
        <v>780</v>
      </c>
      <c r="F56" s="70">
        <v>627</v>
      </c>
      <c r="G56" s="70">
        <v>696</v>
      </c>
      <c r="H56" s="67">
        <v>1554</v>
      </c>
      <c r="I56" s="70">
        <v>738</v>
      </c>
      <c r="J56" s="70">
        <v>816</v>
      </c>
      <c r="K56" s="362">
        <f t="shared" si="4"/>
        <v>1605</v>
      </c>
      <c r="L56" s="363">
        <v>807</v>
      </c>
      <c r="M56" s="363">
        <v>798</v>
      </c>
    </row>
    <row r="57" spans="2:13" ht="12" customHeight="1">
      <c r="B57" s="13"/>
      <c r="C57" s="13">
        <v>46</v>
      </c>
      <c r="D57" s="102"/>
      <c r="E57" s="67" t="s">
        <v>781</v>
      </c>
      <c r="F57" s="70">
        <v>675</v>
      </c>
      <c r="G57" s="70">
        <v>645</v>
      </c>
      <c r="H57" s="67">
        <v>1518</v>
      </c>
      <c r="I57" s="70">
        <v>781</v>
      </c>
      <c r="J57" s="70">
        <v>737</v>
      </c>
      <c r="K57" s="362">
        <f t="shared" si="4"/>
        <v>1762</v>
      </c>
      <c r="L57" s="363">
        <v>956</v>
      </c>
      <c r="M57" s="363">
        <v>806</v>
      </c>
    </row>
    <row r="58" spans="2:13" ht="12" customHeight="1">
      <c r="B58" s="13"/>
      <c r="C58" s="13">
        <v>47</v>
      </c>
      <c r="D58" s="102"/>
      <c r="E58" s="67" t="s">
        <v>782</v>
      </c>
      <c r="F58" s="70">
        <v>641</v>
      </c>
      <c r="G58" s="70">
        <v>666</v>
      </c>
      <c r="H58" s="67">
        <v>1442</v>
      </c>
      <c r="I58" s="70">
        <v>719</v>
      </c>
      <c r="J58" s="70">
        <v>723</v>
      </c>
      <c r="K58" s="362">
        <f t="shared" si="4"/>
        <v>1747</v>
      </c>
      <c r="L58" s="363">
        <v>904</v>
      </c>
      <c r="M58" s="363">
        <v>843</v>
      </c>
    </row>
    <row r="59" spans="2:13" ht="12" customHeight="1">
      <c r="B59" s="13"/>
      <c r="C59" s="13">
        <v>48</v>
      </c>
      <c r="D59" s="102"/>
      <c r="E59" s="67" t="s">
        <v>783</v>
      </c>
      <c r="F59" s="70">
        <v>716</v>
      </c>
      <c r="G59" s="70">
        <v>635</v>
      </c>
      <c r="H59" s="67">
        <v>1439</v>
      </c>
      <c r="I59" s="70">
        <v>691</v>
      </c>
      <c r="J59" s="70">
        <v>748</v>
      </c>
      <c r="K59" s="362">
        <f t="shared" si="4"/>
        <v>1721</v>
      </c>
      <c r="L59" s="363">
        <v>901</v>
      </c>
      <c r="M59" s="363">
        <v>820</v>
      </c>
    </row>
    <row r="60" spans="2:13" ht="12" customHeight="1">
      <c r="B60" s="13"/>
      <c r="C60" s="13">
        <v>49</v>
      </c>
      <c r="D60" s="102"/>
      <c r="E60" s="67" t="s">
        <v>784</v>
      </c>
      <c r="F60" s="70">
        <v>643</v>
      </c>
      <c r="G60" s="70">
        <v>597</v>
      </c>
      <c r="H60" s="67">
        <v>1064</v>
      </c>
      <c r="I60" s="70">
        <v>525</v>
      </c>
      <c r="J60" s="70">
        <v>539</v>
      </c>
      <c r="K60" s="362">
        <f t="shared" si="4"/>
        <v>1594</v>
      </c>
      <c r="L60" s="363">
        <v>834</v>
      </c>
      <c r="M60" s="363">
        <v>760</v>
      </c>
    </row>
    <row r="61" spans="2:13" ht="12" customHeight="1" thickBot="1">
      <c r="B61" s="106">
        <f>C51</f>
        <v>40</v>
      </c>
      <c r="C61" s="263" t="s">
        <v>569</v>
      </c>
      <c r="D61" s="264">
        <f>C60</f>
        <v>49</v>
      </c>
      <c r="E61" s="73" t="s">
        <v>785</v>
      </c>
      <c r="F61" s="74" t="s">
        <v>786</v>
      </c>
      <c r="G61" s="74" t="s">
        <v>787</v>
      </c>
      <c r="H61" s="73">
        <v>15449</v>
      </c>
      <c r="I61" s="74">
        <v>7830</v>
      </c>
      <c r="J61" s="74">
        <v>7619</v>
      </c>
      <c r="K61" s="364">
        <f>SUM(K51:K60)</f>
        <v>15618</v>
      </c>
      <c r="L61" s="364">
        <f>SUM(L51:L60)</f>
        <v>8152</v>
      </c>
      <c r="M61" s="364">
        <f>SUM(M51:M60)</f>
        <v>7466</v>
      </c>
    </row>
    <row r="62" spans="2:13" ht="18" customHeight="1">
      <c r="B62" s="45" t="s">
        <v>881</v>
      </c>
    </row>
    <row r="64" spans="2:13" s="2" customFormat="1" ht="18" customHeight="1"/>
    <row r="65" spans="2:13" ht="18" customHeight="1" thickBot="1">
      <c r="L65" s="426" t="s">
        <v>38</v>
      </c>
      <c r="M65" s="426"/>
    </row>
    <row r="66" spans="2:13" ht="12" customHeight="1">
      <c r="B66" s="428" t="s">
        <v>68</v>
      </c>
      <c r="C66" s="428"/>
      <c r="D66" s="429"/>
      <c r="E66" s="65" t="s">
        <v>835</v>
      </c>
      <c r="F66" s="48"/>
      <c r="G66" s="48"/>
      <c r="H66" s="65" t="s">
        <v>832</v>
      </c>
      <c r="I66" s="48"/>
      <c r="J66" s="48"/>
      <c r="K66" s="46" t="s">
        <v>873</v>
      </c>
      <c r="L66" s="48"/>
      <c r="M66" s="48"/>
    </row>
    <row r="67" spans="2:13" ht="12" customHeight="1">
      <c r="B67" s="430"/>
      <c r="C67" s="430"/>
      <c r="D67" s="431"/>
      <c r="E67" s="66" t="s">
        <v>215</v>
      </c>
      <c r="F67" s="49" t="s">
        <v>216</v>
      </c>
      <c r="G67" s="49" t="s">
        <v>217</v>
      </c>
      <c r="H67" s="66" t="s">
        <v>215</v>
      </c>
      <c r="I67" s="49" t="s">
        <v>216</v>
      </c>
      <c r="J67" s="49" t="s">
        <v>217</v>
      </c>
      <c r="K67" s="66" t="s">
        <v>215</v>
      </c>
      <c r="L67" s="49" t="s">
        <v>216</v>
      </c>
      <c r="M67" s="49" t="s">
        <v>217</v>
      </c>
    </row>
    <row r="68" spans="2:13" ht="12" customHeight="1">
      <c r="B68" s="13"/>
      <c r="C68" s="13">
        <v>50</v>
      </c>
      <c r="D68" s="102" t="s">
        <v>262</v>
      </c>
      <c r="E68" s="67" t="s">
        <v>789</v>
      </c>
      <c r="F68" s="70">
        <v>693</v>
      </c>
      <c r="G68" s="70">
        <v>683</v>
      </c>
      <c r="H68" s="67">
        <v>1316</v>
      </c>
      <c r="I68" s="70">
        <v>630</v>
      </c>
      <c r="J68" s="70">
        <v>686</v>
      </c>
      <c r="K68" s="362">
        <f>L68+M68</f>
        <v>1525</v>
      </c>
      <c r="L68" s="363">
        <v>727</v>
      </c>
      <c r="M68" s="363">
        <v>798</v>
      </c>
    </row>
    <row r="69" spans="2:13" ht="12" customHeight="1">
      <c r="B69" s="13"/>
      <c r="C69" s="13">
        <v>51</v>
      </c>
      <c r="D69" s="102"/>
      <c r="E69" s="67" t="s">
        <v>790</v>
      </c>
      <c r="F69" s="70">
        <v>624</v>
      </c>
      <c r="G69" s="70">
        <v>680</v>
      </c>
      <c r="H69" s="67">
        <v>1364</v>
      </c>
      <c r="I69" s="70">
        <v>696</v>
      </c>
      <c r="J69" s="70">
        <v>668</v>
      </c>
      <c r="K69" s="362">
        <f t="shared" ref="K69:K77" si="5">L69+M69</f>
        <v>1477</v>
      </c>
      <c r="L69" s="363">
        <v>759</v>
      </c>
      <c r="M69" s="363">
        <v>718</v>
      </c>
    </row>
    <row r="70" spans="2:13" ht="12" customHeight="1">
      <c r="B70" s="13"/>
      <c r="C70" s="13">
        <v>52</v>
      </c>
      <c r="D70" s="102"/>
      <c r="E70" s="67" t="s">
        <v>755</v>
      </c>
      <c r="F70" s="70">
        <v>653</v>
      </c>
      <c r="G70" s="70">
        <v>704</v>
      </c>
      <c r="H70" s="67">
        <v>1285</v>
      </c>
      <c r="I70" s="70">
        <v>637</v>
      </c>
      <c r="J70" s="70">
        <v>648</v>
      </c>
      <c r="K70" s="362">
        <f t="shared" si="5"/>
        <v>1453</v>
      </c>
      <c r="L70" s="363">
        <v>717</v>
      </c>
      <c r="M70" s="363">
        <v>736</v>
      </c>
    </row>
    <row r="71" spans="2:13" ht="12" customHeight="1">
      <c r="B71" s="13"/>
      <c r="C71" s="13">
        <v>53</v>
      </c>
      <c r="D71" s="102"/>
      <c r="E71" s="67" t="s">
        <v>792</v>
      </c>
      <c r="F71" s="70">
        <v>662</v>
      </c>
      <c r="G71" s="70">
        <v>681</v>
      </c>
      <c r="H71" s="67">
        <v>1327</v>
      </c>
      <c r="I71" s="70">
        <v>702</v>
      </c>
      <c r="J71" s="70">
        <v>625</v>
      </c>
      <c r="K71" s="362">
        <f t="shared" si="5"/>
        <v>1422</v>
      </c>
      <c r="L71" s="363">
        <v>687</v>
      </c>
      <c r="M71" s="363">
        <v>735</v>
      </c>
    </row>
    <row r="72" spans="2:13" ht="12" customHeight="1">
      <c r="B72" s="13"/>
      <c r="C72" s="13">
        <v>54</v>
      </c>
      <c r="D72" s="102"/>
      <c r="E72" s="67" t="s">
        <v>766</v>
      </c>
      <c r="F72" s="70">
        <v>706</v>
      </c>
      <c r="G72" s="70">
        <v>748</v>
      </c>
      <c r="H72" s="67">
        <v>1237</v>
      </c>
      <c r="I72" s="70">
        <v>629</v>
      </c>
      <c r="J72" s="70">
        <v>608</v>
      </c>
      <c r="K72" s="362">
        <f t="shared" si="5"/>
        <v>1051</v>
      </c>
      <c r="L72" s="363">
        <v>508</v>
      </c>
      <c r="M72" s="363">
        <v>543</v>
      </c>
    </row>
    <row r="73" spans="2:13" ht="12" customHeight="1">
      <c r="B73" s="13"/>
      <c r="C73" s="13">
        <v>55</v>
      </c>
      <c r="D73" s="102"/>
      <c r="E73" s="67" t="s">
        <v>793</v>
      </c>
      <c r="F73" s="70">
        <v>711</v>
      </c>
      <c r="G73" s="70">
        <v>740</v>
      </c>
      <c r="H73" s="67">
        <v>1335</v>
      </c>
      <c r="I73" s="70">
        <v>661</v>
      </c>
      <c r="J73" s="70">
        <v>674</v>
      </c>
      <c r="K73" s="362">
        <f t="shared" si="5"/>
        <v>1335</v>
      </c>
      <c r="L73" s="363">
        <v>640</v>
      </c>
      <c r="M73" s="363">
        <v>695</v>
      </c>
    </row>
    <row r="74" spans="2:13" ht="12" customHeight="1">
      <c r="B74" s="13"/>
      <c r="C74" s="13">
        <v>56</v>
      </c>
      <c r="D74" s="102"/>
      <c r="E74" s="67" t="s">
        <v>794</v>
      </c>
      <c r="F74" s="70">
        <v>728</v>
      </c>
      <c r="G74" s="70">
        <v>767</v>
      </c>
      <c r="H74" s="67">
        <v>1273</v>
      </c>
      <c r="I74" s="70">
        <v>606</v>
      </c>
      <c r="J74" s="70">
        <v>667</v>
      </c>
      <c r="K74" s="362">
        <f t="shared" si="5"/>
        <v>1340</v>
      </c>
      <c r="L74" s="363">
        <v>678</v>
      </c>
      <c r="M74" s="363">
        <v>662</v>
      </c>
    </row>
    <row r="75" spans="2:13" ht="12" customHeight="1">
      <c r="B75" s="13"/>
      <c r="C75" s="13">
        <v>57</v>
      </c>
      <c r="D75" s="102"/>
      <c r="E75" s="67" t="s">
        <v>795</v>
      </c>
      <c r="F75" s="70">
        <v>717</v>
      </c>
      <c r="G75" s="70">
        <v>865</v>
      </c>
      <c r="H75" s="67">
        <v>1343</v>
      </c>
      <c r="I75" s="70">
        <v>626</v>
      </c>
      <c r="J75" s="70">
        <v>717</v>
      </c>
      <c r="K75" s="362">
        <f t="shared" si="5"/>
        <v>1291</v>
      </c>
      <c r="L75" s="363">
        <v>628</v>
      </c>
      <c r="M75" s="363">
        <v>663</v>
      </c>
    </row>
    <row r="76" spans="2:13" ht="12" customHeight="1">
      <c r="B76" s="13"/>
      <c r="C76" s="13">
        <v>58</v>
      </c>
      <c r="D76" s="102"/>
      <c r="E76" s="67" t="s">
        <v>796</v>
      </c>
      <c r="F76" s="70">
        <v>838</v>
      </c>
      <c r="G76" s="70">
        <v>903</v>
      </c>
      <c r="H76" s="67">
        <v>1332</v>
      </c>
      <c r="I76" s="70">
        <v>647</v>
      </c>
      <c r="J76" s="70">
        <v>685</v>
      </c>
      <c r="K76" s="362">
        <f t="shared" si="5"/>
        <v>1293</v>
      </c>
      <c r="L76" s="363">
        <v>660</v>
      </c>
      <c r="M76" s="363">
        <v>633</v>
      </c>
    </row>
    <row r="77" spans="2:13" ht="12" customHeight="1">
      <c r="B77" s="13"/>
      <c r="C77" s="13">
        <v>59</v>
      </c>
      <c r="D77" s="102"/>
      <c r="E77" s="67" t="s">
        <v>797</v>
      </c>
      <c r="F77" s="70">
        <v>926</v>
      </c>
      <c r="G77" s="70">
        <v>924</v>
      </c>
      <c r="H77" s="67">
        <v>1433</v>
      </c>
      <c r="I77" s="70">
        <v>676</v>
      </c>
      <c r="J77" s="70">
        <v>757</v>
      </c>
      <c r="K77" s="362">
        <f t="shared" si="5"/>
        <v>1218</v>
      </c>
      <c r="L77" s="363">
        <v>619</v>
      </c>
      <c r="M77" s="363">
        <v>599</v>
      </c>
    </row>
    <row r="78" spans="2:13" ht="12" customHeight="1">
      <c r="B78" s="103">
        <f>C68</f>
        <v>50</v>
      </c>
      <c r="C78" s="104" t="s">
        <v>569</v>
      </c>
      <c r="D78" s="105">
        <f>C77</f>
        <v>59</v>
      </c>
      <c r="E78" s="68" t="s">
        <v>798</v>
      </c>
      <c r="F78" s="72" t="s">
        <v>799</v>
      </c>
      <c r="G78" s="72" t="s">
        <v>800</v>
      </c>
      <c r="H78" s="68">
        <v>13245</v>
      </c>
      <c r="I78" s="72">
        <v>6510</v>
      </c>
      <c r="J78" s="72">
        <v>6735</v>
      </c>
      <c r="K78" s="361">
        <f>SUM(K68:K77)</f>
        <v>13405</v>
      </c>
      <c r="L78" s="361">
        <f>SUM(L68:L77)</f>
        <v>6623</v>
      </c>
      <c r="M78" s="361">
        <f>SUM(M68:M77)</f>
        <v>6782</v>
      </c>
    </row>
    <row r="79" spans="2:13" ht="12" customHeight="1">
      <c r="B79" s="13"/>
      <c r="C79" s="13">
        <v>60</v>
      </c>
      <c r="D79" s="102"/>
      <c r="E79" s="67" t="s">
        <v>801</v>
      </c>
      <c r="F79" s="70" t="s">
        <v>802</v>
      </c>
      <c r="G79" s="70" t="s">
        <v>724</v>
      </c>
      <c r="H79" s="67">
        <v>1423</v>
      </c>
      <c r="I79" s="70">
        <v>700</v>
      </c>
      <c r="J79" s="70">
        <v>723</v>
      </c>
      <c r="K79" s="362">
        <f>L79+M79</f>
        <v>1318</v>
      </c>
      <c r="L79" s="363">
        <v>636</v>
      </c>
      <c r="M79" s="363">
        <v>682</v>
      </c>
    </row>
    <row r="80" spans="2:13" ht="12" customHeight="1">
      <c r="B80" s="13"/>
      <c r="C80" s="13">
        <v>61</v>
      </c>
      <c r="D80" s="102"/>
      <c r="E80" s="67" t="s">
        <v>803</v>
      </c>
      <c r="F80" s="70" t="s">
        <v>804</v>
      </c>
      <c r="G80" s="70" t="s">
        <v>805</v>
      </c>
      <c r="H80" s="67">
        <v>1482</v>
      </c>
      <c r="I80" s="70">
        <v>726</v>
      </c>
      <c r="J80" s="70">
        <v>756</v>
      </c>
      <c r="K80" s="362">
        <f t="shared" ref="K80:K88" si="6">L80+M80</f>
        <v>1254</v>
      </c>
      <c r="L80" s="363">
        <v>589</v>
      </c>
      <c r="M80" s="363">
        <v>665</v>
      </c>
    </row>
    <row r="81" spans="2:13" ht="12" customHeight="1">
      <c r="B81" s="13"/>
      <c r="C81" s="13">
        <v>62</v>
      </c>
      <c r="D81" s="102"/>
      <c r="E81" s="67" t="s">
        <v>806</v>
      </c>
      <c r="F81" s="70" t="s">
        <v>788</v>
      </c>
      <c r="G81" s="70" t="s">
        <v>807</v>
      </c>
      <c r="H81" s="67">
        <v>1567</v>
      </c>
      <c r="I81" s="70">
        <v>710</v>
      </c>
      <c r="J81" s="70">
        <v>857</v>
      </c>
      <c r="K81" s="362">
        <f t="shared" si="6"/>
        <v>1329</v>
      </c>
      <c r="L81" s="363">
        <v>609</v>
      </c>
      <c r="M81" s="363">
        <v>720</v>
      </c>
    </row>
    <row r="82" spans="2:13" ht="12" customHeight="1">
      <c r="B82" s="13"/>
      <c r="C82" s="13">
        <v>63</v>
      </c>
      <c r="D82" s="102"/>
      <c r="E82" s="67" t="s">
        <v>808</v>
      </c>
      <c r="F82" s="70" t="s">
        <v>809</v>
      </c>
      <c r="G82" s="70" t="s">
        <v>810</v>
      </c>
      <c r="H82" s="67">
        <v>1710</v>
      </c>
      <c r="I82" s="70">
        <v>818</v>
      </c>
      <c r="J82" s="70">
        <v>892</v>
      </c>
      <c r="K82" s="362">
        <f t="shared" si="6"/>
        <v>1314</v>
      </c>
      <c r="L82" s="363">
        <v>636</v>
      </c>
      <c r="M82" s="363">
        <v>678</v>
      </c>
    </row>
    <row r="83" spans="2:13" ht="12" customHeight="1">
      <c r="B83" s="13"/>
      <c r="C83" s="13">
        <v>64</v>
      </c>
      <c r="D83" s="102"/>
      <c r="E83" s="67" t="s">
        <v>811</v>
      </c>
      <c r="F83" s="70">
        <v>664</v>
      </c>
      <c r="G83" s="70">
        <v>676</v>
      </c>
      <c r="H83" s="67">
        <v>1821</v>
      </c>
      <c r="I83" s="70">
        <v>890</v>
      </c>
      <c r="J83" s="70">
        <v>931</v>
      </c>
      <c r="K83" s="362">
        <f t="shared" si="6"/>
        <v>1384</v>
      </c>
      <c r="L83" s="363">
        <v>662</v>
      </c>
      <c r="M83" s="363">
        <v>722</v>
      </c>
    </row>
    <row r="84" spans="2:13" ht="12" customHeight="1">
      <c r="B84" s="13"/>
      <c r="C84" s="13">
        <v>65</v>
      </c>
      <c r="D84" s="102"/>
      <c r="E84" s="67" t="s">
        <v>812</v>
      </c>
      <c r="F84" s="70">
        <v>694</v>
      </c>
      <c r="G84" s="70">
        <v>769</v>
      </c>
      <c r="H84" s="67">
        <v>1966</v>
      </c>
      <c r="I84" s="70">
        <v>965</v>
      </c>
      <c r="J84" s="70">
        <v>1001</v>
      </c>
      <c r="K84" s="362">
        <f t="shared" si="6"/>
        <v>1397</v>
      </c>
      <c r="L84" s="363">
        <v>682</v>
      </c>
      <c r="M84" s="363">
        <v>715</v>
      </c>
    </row>
    <row r="85" spans="2:13" ht="12" customHeight="1">
      <c r="B85" s="13"/>
      <c r="C85" s="13">
        <v>66</v>
      </c>
      <c r="D85" s="102"/>
      <c r="E85" s="67" t="s">
        <v>813</v>
      </c>
      <c r="F85" s="70">
        <v>790</v>
      </c>
      <c r="G85" s="70">
        <v>904</v>
      </c>
      <c r="H85" s="67">
        <v>2263</v>
      </c>
      <c r="I85" s="70">
        <v>1090</v>
      </c>
      <c r="J85" s="70">
        <v>1173</v>
      </c>
      <c r="K85" s="362">
        <f t="shared" si="6"/>
        <v>1430</v>
      </c>
      <c r="L85" s="363">
        <v>699</v>
      </c>
      <c r="M85" s="363">
        <v>731</v>
      </c>
    </row>
    <row r="86" spans="2:13" ht="12" customHeight="1">
      <c r="B86" s="13"/>
      <c r="C86" s="13">
        <v>67</v>
      </c>
      <c r="D86" s="102"/>
      <c r="E86" s="67" t="s">
        <v>814</v>
      </c>
      <c r="F86" s="70">
        <v>762</v>
      </c>
      <c r="G86" s="70">
        <v>865</v>
      </c>
      <c r="H86" s="67">
        <v>2082</v>
      </c>
      <c r="I86" s="70">
        <v>989</v>
      </c>
      <c r="J86" s="70">
        <v>1093</v>
      </c>
      <c r="K86" s="362">
        <f t="shared" si="6"/>
        <v>1532</v>
      </c>
      <c r="L86" s="363">
        <v>684</v>
      </c>
      <c r="M86" s="363">
        <v>848</v>
      </c>
    </row>
    <row r="87" spans="2:13" ht="12" customHeight="1">
      <c r="B87" s="13"/>
      <c r="C87" s="13">
        <v>68</v>
      </c>
      <c r="D87" s="102"/>
      <c r="E87" s="67" t="s">
        <v>791</v>
      </c>
      <c r="F87" s="70">
        <v>749</v>
      </c>
      <c r="G87" s="70">
        <v>839</v>
      </c>
      <c r="H87" s="67">
        <v>2073</v>
      </c>
      <c r="I87" s="70">
        <v>967</v>
      </c>
      <c r="J87" s="70">
        <v>1106</v>
      </c>
      <c r="K87" s="362">
        <f t="shared" si="6"/>
        <v>1640</v>
      </c>
      <c r="L87" s="363">
        <v>775</v>
      </c>
      <c r="M87" s="363">
        <v>865</v>
      </c>
    </row>
    <row r="88" spans="2:13" ht="12" customHeight="1">
      <c r="B88" s="13"/>
      <c r="C88" s="13">
        <v>69</v>
      </c>
      <c r="D88" s="102"/>
      <c r="E88" s="67" t="s">
        <v>815</v>
      </c>
      <c r="F88" s="70">
        <v>741</v>
      </c>
      <c r="G88" s="70">
        <v>914</v>
      </c>
      <c r="H88" s="67">
        <v>1275</v>
      </c>
      <c r="I88" s="70">
        <v>626</v>
      </c>
      <c r="J88" s="70">
        <v>649</v>
      </c>
      <c r="K88" s="362">
        <f t="shared" si="6"/>
        <v>1748</v>
      </c>
      <c r="L88" s="363">
        <v>853</v>
      </c>
      <c r="M88" s="363">
        <v>895</v>
      </c>
    </row>
    <row r="89" spans="2:13" ht="12" customHeight="1">
      <c r="B89" s="103">
        <f>C79</f>
        <v>60</v>
      </c>
      <c r="C89" s="104" t="s">
        <v>569</v>
      </c>
      <c r="D89" s="105">
        <f>C88</f>
        <v>69</v>
      </c>
      <c r="E89" s="68" t="s">
        <v>816</v>
      </c>
      <c r="F89" s="72" t="s">
        <v>817</v>
      </c>
      <c r="G89" s="72" t="s">
        <v>818</v>
      </c>
      <c r="H89" s="68">
        <v>17662</v>
      </c>
      <c r="I89" s="72">
        <v>8481</v>
      </c>
      <c r="J89" s="72">
        <v>9181</v>
      </c>
      <c r="K89" s="361">
        <f>SUM(K79:K88)</f>
        <v>14346</v>
      </c>
      <c r="L89" s="361">
        <f>SUM(L79:L88)</f>
        <v>6825</v>
      </c>
      <c r="M89" s="361">
        <f>SUM(M79:M88)</f>
        <v>7521</v>
      </c>
    </row>
    <row r="90" spans="2:13" ht="12" customHeight="1">
      <c r="B90" s="13"/>
      <c r="C90" s="13">
        <v>70</v>
      </c>
      <c r="D90" s="102"/>
      <c r="E90" s="67" t="s">
        <v>819</v>
      </c>
      <c r="F90" s="70">
        <v>664</v>
      </c>
      <c r="G90" s="70">
        <v>741</v>
      </c>
      <c r="H90" s="67">
        <v>1373</v>
      </c>
      <c r="I90" s="70">
        <v>643</v>
      </c>
      <c r="J90" s="70">
        <v>730</v>
      </c>
      <c r="K90" s="362">
        <f>L90+M90</f>
        <v>1865</v>
      </c>
      <c r="L90" s="363">
        <v>903</v>
      </c>
      <c r="M90" s="363">
        <v>962</v>
      </c>
    </row>
    <row r="91" spans="2:13" ht="12" customHeight="1">
      <c r="B91" s="13"/>
      <c r="C91" s="13">
        <v>71</v>
      </c>
      <c r="D91" s="102"/>
      <c r="E91" s="67" t="s">
        <v>739</v>
      </c>
      <c r="F91" s="70">
        <v>537</v>
      </c>
      <c r="G91" s="70">
        <v>675</v>
      </c>
      <c r="H91" s="67">
        <v>1598</v>
      </c>
      <c r="I91" s="70">
        <v>724</v>
      </c>
      <c r="J91" s="70">
        <v>874</v>
      </c>
      <c r="K91" s="362">
        <f t="shared" ref="K91:K99" si="7">L91+M91</f>
        <v>2121</v>
      </c>
      <c r="L91" s="363">
        <v>986</v>
      </c>
      <c r="M91" s="363">
        <v>1135</v>
      </c>
    </row>
    <row r="92" spans="2:13" ht="12" customHeight="1">
      <c r="B92" s="13"/>
      <c r="C92" s="13">
        <v>72</v>
      </c>
      <c r="D92" s="102"/>
      <c r="E92" s="67" t="s">
        <v>820</v>
      </c>
      <c r="F92" s="70">
        <v>590</v>
      </c>
      <c r="G92" s="70">
        <v>719</v>
      </c>
      <c r="H92" s="67">
        <v>1522</v>
      </c>
      <c r="I92" s="70">
        <v>691</v>
      </c>
      <c r="J92" s="70">
        <v>831</v>
      </c>
      <c r="K92" s="362">
        <f t="shared" si="7"/>
        <v>1937</v>
      </c>
      <c r="L92" s="363">
        <v>888</v>
      </c>
      <c r="M92" s="363">
        <v>1049</v>
      </c>
    </row>
    <row r="93" spans="2:13" ht="12" customHeight="1">
      <c r="B93" s="13"/>
      <c r="C93" s="13">
        <v>73</v>
      </c>
      <c r="D93" s="102"/>
      <c r="E93" s="67" t="s">
        <v>769</v>
      </c>
      <c r="F93" s="70">
        <v>608</v>
      </c>
      <c r="G93" s="70">
        <v>748</v>
      </c>
      <c r="H93" s="67">
        <v>1468</v>
      </c>
      <c r="I93" s="70">
        <v>678</v>
      </c>
      <c r="J93" s="70">
        <v>790</v>
      </c>
      <c r="K93" s="362">
        <f t="shared" si="7"/>
        <v>1958</v>
      </c>
      <c r="L93" s="363">
        <v>883</v>
      </c>
      <c r="M93" s="363">
        <v>1075</v>
      </c>
    </row>
    <row r="94" spans="2:13" ht="12" customHeight="1">
      <c r="B94" s="13"/>
      <c r="C94" s="13">
        <v>74</v>
      </c>
      <c r="D94" s="102"/>
      <c r="E94" s="67" t="s">
        <v>764</v>
      </c>
      <c r="F94" s="70">
        <v>620</v>
      </c>
      <c r="G94" s="70">
        <v>744</v>
      </c>
      <c r="H94" s="67">
        <v>1527</v>
      </c>
      <c r="I94" s="70">
        <v>665</v>
      </c>
      <c r="J94" s="70">
        <v>862</v>
      </c>
      <c r="K94" s="362">
        <f t="shared" si="7"/>
        <v>1181</v>
      </c>
      <c r="L94" s="363">
        <v>564</v>
      </c>
      <c r="M94" s="363">
        <v>617</v>
      </c>
    </row>
    <row r="95" spans="2:13" ht="12" customHeight="1">
      <c r="B95" s="13"/>
      <c r="C95" s="13">
        <v>75</v>
      </c>
      <c r="D95" s="102"/>
      <c r="E95" s="67" t="s">
        <v>821</v>
      </c>
      <c r="F95" s="70">
        <v>573</v>
      </c>
      <c r="G95" s="70">
        <v>744</v>
      </c>
      <c r="H95" s="67">
        <v>1320</v>
      </c>
      <c r="I95" s="70">
        <v>607</v>
      </c>
      <c r="J95" s="70">
        <v>713</v>
      </c>
      <c r="K95" s="362">
        <f t="shared" si="7"/>
        <v>1261</v>
      </c>
      <c r="L95" s="363">
        <v>569</v>
      </c>
      <c r="M95" s="363">
        <v>692</v>
      </c>
    </row>
    <row r="96" spans="2:13" ht="12" customHeight="1">
      <c r="B96" s="13"/>
      <c r="C96" s="13">
        <v>76</v>
      </c>
      <c r="D96" s="102"/>
      <c r="E96" s="67" t="s">
        <v>756</v>
      </c>
      <c r="F96" s="70">
        <v>523</v>
      </c>
      <c r="G96" s="70">
        <v>702</v>
      </c>
      <c r="H96" s="67">
        <v>1134</v>
      </c>
      <c r="I96" s="70">
        <v>482</v>
      </c>
      <c r="J96" s="70">
        <v>652</v>
      </c>
      <c r="K96" s="362">
        <f t="shared" si="7"/>
        <v>1464</v>
      </c>
      <c r="L96" s="363">
        <v>635</v>
      </c>
      <c r="M96" s="363">
        <v>829</v>
      </c>
    </row>
    <row r="97" spans="2:13" ht="12" customHeight="1">
      <c r="B97" s="13"/>
      <c r="C97" s="13">
        <v>77</v>
      </c>
      <c r="D97" s="102"/>
      <c r="E97" s="67" t="s">
        <v>822</v>
      </c>
      <c r="F97" s="70">
        <v>528</v>
      </c>
      <c r="G97" s="70">
        <v>642</v>
      </c>
      <c r="H97" s="67">
        <v>1194</v>
      </c>
      <c r="I97" s="70">
        <v>509</v>
      </c>
      <c r="J97" s="70">
        <v>685</v>
      </c>
      <c r="K97" s="362">
        <f t="shared" si="7"/>
        <v>1394</v>
      </c>
      <c r="L97" s="363">
        <v>602</v>
      </c>
      <c r="M97" s="363">
        <v>792</v>
      </c>
    </row>
    <row r="98" spans="2:13" ht="12" customHeight="1">
      <c r="B98" s="13"/>
      <c r="C98" s="13">
        <v>78</v>
      </c>
      <c r="D98" s="102"/>
      <c r="E98" s="67" t="s">
        <v>823</v>
      </c>
      <c r="F98" s="70">
        <v>543</v>
      </c>
      <c r="G98" s="70">
        <v>773</v>
      </c>
      <c r="H98" s="67">
        <v>1200</v>
      </c>
      <c r="I98" s="70">
        <v>511</v>
      </c>
      <c r="J98" s="70">
        <v>689</v>
      </c>
      <c r="K98" s="362">
        <f t="shared" si="7"/>
        <v>1315</v>
      </c>
      <c r="L98" s="363">
        <v>594</v>
      </c>
      <c r="M98" s="363">
        <v>721</v>
      </c>
    </row>
    <row r="99" spans="2:13" ht="12" customHeight="1">
      <c r="B99" s="13"/>
      <c r="C99" s="13">
        <v>79</v>
      </c>
      <c r="D99" s="102"/>
      <c r="E99" s="67" t="s">
        <v>726</v>
      </c>
      <c r="F99" s="70">
        <v>456</v>
      </c>
      <c r="G99" s="70">
        <v>627</v>
      </c>
      <c r="H99" s="67">
        <v>1205</v>
      </c>
      <c r="I99" s="70">
        <v>529</v>
      </c>
      <c r="J99" s="70">
        <v>676</v>
      </c>
      <c r="K99" s="362">
        <f t="shared" si="7"/>
        <v>1367</v>
      </c>
      <c r="L99" s="363">
        <v>561</v>
      </c>
      <c r="M99" s="363">
        <v>806</v>
      </c>
    </row>
    <row r="100" spans="2:13" ht="12" customHeight="1">
      <c r="B100" s="103">
        <f>C90</f>
        <v>70</v>
      </c>
      <c r="C100" s="104" t="s">
        <v>569</v>
      </c>
      <c r="D100" s="105">
        <f>C99</f>
        <v>79</v>
      </c>
      <c r="E100" s="68" t="s">
        <v>824</v>
      </c>
      <c r="F100" s="72" t="s">
        <v>825</v>
      </c>
      <c r="G100" s="72" t="s">
        <v>826</v>
      </c>
      <c r="H100" s="68">
        <v>13541</v>
      </c>
      <c r="I100" s="72">
        <v>6039</v>
      </c>
      <c r="J100" s="72">
        <v>7502</v>
      </c>
      <c r="K100" s="361">
        <f>SUM(K90:K99)</f>
        <v>15863</v>
      </c>
      <c r="L100" s="361">
        <f>SUM(L90:L99)</f>
        <v>7185</v>
      </c>
      <c r="M100" s="361">
        <f>SUM(M90:M99)</f>
        <v>8678</v>
      </c>
    </row>
    <row r="101" spans="2:13" ht="12" customHeight="1">
      <c r="B101" s="13"/>
      <c r="C101" s="13">
        <v>80</v>
      </c>
      <c r="D101" s="102"/>
      <c r="E101" s="67">
        <v>994</v>
      </c>
      <c r="F101" s="70">
        <v>396</v>
      </c>
      <c r="G101" s="70">
        <v>598</v>
      </c>
      <c r="H101" s="67">
        <v>1161</v>
      </c>
      <c r="I101" s="70">
        <v>466</v>
      </c>
      <c r="J101" s="70">
        <v>695</v>
      </c>
      <c r="K101" s="362">
        <f>L101+M101</f>
        <v>1138</v>
      </c>
      <c r="L101" s="363">
        <v>494</v>
      </c>
      <c r="M101" s="363">
        <v>644</v>
      </c>
    </row>
    <row r="102" spans="2:13" ht="12" customHeight="1">
      <c r="B102" s="13"/>
      <c r="C102" s="13">
        <v>81</v>
      </c>
      <c r="D102" s="102"/>
      <c r="E102" s="67">
        <v>954</v>
      </c>
      <c r="F102" s="70">
        <v>370</v>
      </c>
      <c r="G102" s="70">
        <v>584</v>
      </c>
      <c r="H102" s="67">
        <v>1038</v>
      </c>
      <c r="I102" s="70">
        <v>415</v>
      </c>
      <c r="J102" s="70">
        <v>623</v>
      </c>
      <c r="K102" s="362">
        <f t="shared" ref="K102:K110" si="8">L102+M102</f>
        <v>954</v>
      </c>
      <c r="L102" s="363">
        <v>372</v>
      </c>
      <c r="M102" s="363">
        <v>582</v>
      </c>
    </row>
    <row r="103" spans="2:13" ht="12" customHeight="1">
      <c r="B103" s="13"/>
      <c r="C103" s="13">
        <v>82</v>
      </c>
      <c r="D103" s="102"/>
      <c r="E103" s="67">
        <v>902</v>
      </c>
      <c r="F103" s="70">
        <v>342</v>
      </c>
      <c r="G103" s="70">
        <v>560</v>
      </c>
      <c r="H103" s="67">
        <v>958</v>
      </c>
      <c r="I103" s="70">
        <v>384</v>
      </c>
      <c r="J103" s="70">
        <v>574</v>
      </c>
      <c r="K103" s="362">
        <f t="shared" si="8"/>
        <v>1026</v>
      </c>
      <c r="L103" s="363">
        <v>415</v>
      </c>
      <c r="M103" s="363">
        <v>611</v>
      </c>
    </row>
    <row r="104" spans="2:13" ht="12" customHeight="1">
      <c r="B104" s="13"/>
      <c r="C104" s="13">
        <v>83</v>
      </c>
      <c r="D104" s="102"/>
      <c r="E104" s="67">
        <v>802</v>
      </c>
      <c r="F104" s="70">
        <v>290</v>
      </c>
      <c r="G104" s="70">
        <v>512</v>
      </c>
      <c r="H104" s="67">
        <v>1080</v>
      </c>
      <c r="I104" s="70">
        <v>415</v>
      </c>
      <c r="J104" s="70">
        <v>665</v>
      </c>
      <c r="K104" s="362">
        <f t="shared" si="8"/>
        <v>1004</v>
      </c>
      <c r="L104" s="363">
        <v>399</v>
      </c>
      <c r="M104" s="363">
        <v>605</v>
      </c>
    </row>
    <row r="105" spans="2:13" ht="12" customHeight="1">
      <c r="B105" s="13"/>
      <c r="C105" s="13">
        <v>84</v>
      </c>
      <c r="D105" s="102"/>
      <c r="E105" s="67">
        <v>807</v>
      </c>
      <c r="F105" s="70">
        <v>284</v>
      </c>
      <c r="G105" s="70">
        <v>523</v>
      </c>
      <c r="H105" s="67">
        <v>882</v>
      </c>
      <c r="I105" s="70">
        <v>329</v>
      </c>
      <c r="J105" s="70">
        <v>553</v>
      </c>
      <c r="K105" s="362">
        <f t="shared" si="8"/>
        <v>992</v>
      </c>
      <c r="L105" s="363">
        <v>386</v>
      </c>
      <c r="M105" s="363">
        <v>606</v>
      </c>
    </row>
    <row r="106" spans="2:13" ht="12" customHeight="1">
      <c r="B106" s="13"/>
      <c r="C106" s="13">
        <v>85</v>
      </c>
      <c r="D106" s="102"/>
      <c r="E106" s="67">
        <v>665</v>
      </c>
      <c r="F106" s="70">
        <v>216</v>
      </c>
      <c r="G106" s="70">
        <v>449</v>
      </c>
      <c r="H106" s="67">
        <v>745</v>
      </c>
      <c r="I106" s="70">
        <v>256</v>
      </c>
      <c r="J106" s="70">
        <v>489</v>
      </c>
      <c r="K106" s="362">
        <f t="shared" si="8"/>
        <v>939</v>
      </c>
      <c r="L106" s="363">
        <v>362</v>
      </c>
      <c r="M106" s="363">
        <v>577</v>
      </c>
    </row>
    <row r="107" spans="2:13" ht="12" customHeight="1">
      <c r="B107" s="13"/>
      <c r="C107" s="13">
        <v>86</v>
      </c>
      <c r="D107" s="102"/>
      <c r="E107" s="67">
        <v>570</v>
      </c>
      <c r="F107" s="70">
        <v>179</v>
      </c>
      <c r="G107" s="70">
        <v>391</v>
      </c>
      <c r="H107" s="67">
        <v>717</v>
      </c>
      <c r="I107" s="70">
        <v>239</v>
      </c>
      <c r="J107" s="70">
        <v>478</v>
      </c>
      <c r="K107" s="362">
        <f t="shared" si="8"/>
        <v>789</v>
      </c>
      <c r="L107" s="363">
        <v>277</v>
      </c>
      <c r="M107" s="363">
        <v>512</v>
      </c>
    </row>
    <row r="108" spans="2:13" ht="12" customHeight="1">
      <c r="B108" s="13"/>
      <c r="C108" s="13">
        <v>87</v>
      </c>
      <c r="D108" s="102"/>
      <c r="E108" s="67">
        <v>533</v>
      </c>
      <c r="F108" s="70">
        <v>167</v>
      </c>
      <c r="G108" s="70">
        <v>366</v>
      </c>
      <c r="H108" s="67">
        <v>645</v>
      </c>
      <c r="I108" s="70">
        <v>210</v>
      </c>
      <c r="J108" s="70">
        <v>435</v>
      </c>
      <c r="K108" s="362">
        <f t="shared" si="8"/>
        <v>716</v>
      </c>
      <c r="L108" s="363">
        <v>239</v>
      </c>
      <c r="M108" s="363">
        <v>477</v>
      </c>
    </row>
    <row r="109" spans="2:13" ht="12" customHeight="1">
      <c r="B109" s="13"/>
      <c r="C109" s="13">
        <v>88</v>
      </c>
      <c r="D109" s="102"/>
      <c r="E109" s="67">
        <v>478</v>
      </c>
      <c r="F109" s="70">
        <v>135</v>
      </c>
      <c r="G109" s="70">
        <v>343</v>
      </c>
      <c r="H109" s="67">
        <v>561</v>
      </c>
      <c r="I109" s="70">
        <v>160</v>
      </c>
      <c r="J109" s="70">
        <v>401</v>
      </c>
      <c r="K109" s="362">
        <f t="shared" si="8"/>
        <v>790</v>
      </c>
      <c r="L109" s="363">
        <v>263</v>
      </c>
      <c r="M109" s="363">
        <v>527</v>
      </c>
    </row>
    <row r="110" spans="2:13" ht="12" customHeight="1">
      <c r="B110" s="13"/>
      <c r="C110" s="13">
        <v>89</v>
      </c>
      <c r="D110" s="102"/>
      <c r="E110" s="67">
        <v>394</v>
      </c>
      <c r="F110" s="70">
        <v>108</v>
      </c>
      <c r="G110" s="70">
        <v>286</v>
      </c>
      <c r="H110" s="67">
        <v>532</v>
      </c>
      <c r="I110" s="70">
        <v>142</v>
      </c>
      <c r="J110" s="70">
        <v>390</v>
      </c>
      <c r="K110" s="362">
        <f t="shared" si="8"/>
        <v>600</v>
      </c>
      <c r="L110" s="363">
        <v>176</v>
      </c>
      <c r="M110" s="363">
        <v>424</v>
      </c>
    </row>
    <row r="111" spans="2:13" ht="12" customHeight="1">
      <c r="B111" s="103">
        <f>C101</f>
        <v>80</v>
      </c>
      <c r="C111" s="104" t="s">
        <v>569</v>
      </c>
      <c r="D111" s="105">
        <f>C110</f>
        <v>89</v>
      </c>
      <c r="E111" s="68" t="s">
        <v>827</v>
      </c>
      <c r="F111" s="72" t="s">
        <v>828</v>
      </c>
      <c r="G111" s="72" t="s">
        <v>829</v>
      </c>
      <c r="H111" s="68">
        <v>8319</v>
      </c>
      <c r="I111" s="72">
        <v>3016</v>
      </c>
      <c r="J111" s="72">
        <v>5303</v>
      </c>
      <c r="K111" s="361">
        <f>SUM(K101:K110)</f>
        <v>8948</v>
      </c>
      <c r="L111" s="361">
        <f>SUM(L101:L110)</f>
        <v>3383</v>
      </c>
      <c r="M111" s="361">
        <f>SUM(M101:M110)</f>
        <v>5565</v>
      </c>
    </row>
    <row r="112" spans="2:13" ht="12" customHeight="1">
      <c r="B112" s="13"/>
      <c r="C112" s="13">
        <v>90</v>
      </c>
      <c r="D112" s="102"/>
      <c r="E112" s="67">
        <v>370</v>
      </c>
      <c r="F112" s="70">
        <v>96</v>
      </c>
      <c r="G112" s="70">
        <v>274</v>
      </c>
      <c r="H112" s="67">
        <v>433</v>
      </c>
      <c r="I112" s="70">
        <v>111</v>
      </c>
      <c r="J112" s="70">
        <v>322</v>
      </c>
      <c r="K112" s="362">
        <f>L112+M112</f>
        <v>474</v>
      </c>
      <c r="L112" s="363">
        <v>139</v>
      </c>
      <c r="M112" s="363">
        <v>335</v>
      </c>
    </row>
    <row r="113" spans="2:13" ht="12" customHeight="1">
      <c r="B113" s="13"/>
      <c r="C113" s="13">
        <v>91</v>
      </c>
      <c r="D113" s="102"/>
      <c r="E113" s="67">
        <v>238</v>
      </c>
      <c r="F113" s="70">
        <v>61</v>
      </c>
      <c r="G113" s="70">
        <v>177</v>
      </c>
      <c r="H113" s="67">
        <v>361</v>
      </c>
      <c r="I113" s="70">
        <v>91</v>
      </c>
      <c r="J113" s="70">
        <v>270</v>
      </c>
      <c r="K113" s="362">
        <f t="shared" ref="K113:K121" si="9">L113+M113</f>
        <v>398</v>
      </c>
      <c r="L113" s="363">
        <v>105</v>
      </c>
      <c r="M113" s="363">
        <v>293</v>
      </c>
    </row>
    <row r="114" spans="2:13" ht="12" customHeight="1">
      <c r="B114" s="13"/>
      <c r="C114" s="13">
        <v>92</v>
      </c>
      <c r="D114" s="102"/>
      <c r="E114" s="67">
        <v>242</v>
      </c>
      <c r="F114" s="70">
        <v>53</v>
      </c>
      <c r="G114" s="70">
        <v>189</v>
      </c>
      <c r="H114" s="67">
        <v>324</v>
      </c>
      <c r="I114" s="70">
        <v>76</v>
      </c>
      <c r="J114" s="70">
        <v>248</v>
      </c>
      <c r="K114" s="362">
        <f t="shared" si="9"/>
        <v>369</v>
      </c>
      <c r="L114" s="363">
        <v>94</v>
      </c>
      <c r="M114" s="363">
        <v>275</v>
      </c>
    </row>
    <row r="115" spans="2:13" ht="12" customHeight="1">
      <c r="B115" s="13"/>
      <c r="C115" s="13">
        <v>93</v>
      </c>
      <c r="D115" s="102"/>
      <c r="E115" s="67">
        <v>181</v>
      </c>
      <c r="F115" s="70">
        <v>37</v>
      </c>
      <c r="G115" s="70">
        <v>144</v>
      </c>
      <c r="H115" s="67">
        <v>245</v>
      </c>
      <c r="I115" s="70">
        <v>45</v>
      </c>
      <c r="J115" s="70">
        <v>200</v>
      </c>
      <c r="K115" s="362">
        <f t="shared" si="9"/>
        <v>289</v>
      </c>
      <c r="L115" s="363">
        <v>56</v>
      </c>
      <c r="M115" s="363">
        <v>233</v>
      </c>
    </row>
    <row r="116" spans="2:13" ht="12" customHeight="1">
      <c r="B116" s="13"/>
      <c r="C116" s="13">
        <v>94</v>
      </c>
      <c r="D116" s="102"/>
      <c r="E116" s="67">
        <v>160</v>
      </c>
      <c r="F116" s="70">
        <v>24</v>
      </c>
      <c r="G116" s="70">
        <v>136</v>
      </c>
      <c r="H116" s="67">
        <v>197</v>
      </c>
      <c r="I116" s="70">
        <v>39</v>
      </c>
      <c r="J116" s="70">
        <v>158</v>
      </c>
      <c r="K116" s="362">
        <f t="shared" si="9"/>
        <v>258</v>
      </c>
      <c r="L116" s="363">
        <v>54</v>
      </c>
      <c r="M116" s="363">
        <v>204</v>
      </c>
    </row>
    <row r="117" spans="2:13" ht="12" customHeight="1">
      <c r="B117" s="13"/>
      <c r="C117" s="13">
        <v>95</v>
      </c>
      <c r="D117" s="102"/>
      <c r="E117" s="67">
        <v>119</v>
      </c>
      <c r="F117" s="70">
        <v>20</v>
      </c>
      <c r="G117" s="70">
        <v>99</v>
      </c>
      <c r="H117" s="67">
        <v>155</v>
      </c>
      <c r="I117" s="70">
        <v>28</v>
      </c>
      <c r="J117" s="70">
        <v>127</v>
      </c>
      <c r="K117" s="362">
        <f t="shared" si="9"/>
        <v>167</v>
      </c>
      <c r="L117" s="363">
        <v>25</v>
      </c>
      <c r="M117" s="363">
        <v>142</v>
      </c>
    </row>
    <row r="118" spans="2:13" ht="12" customHeight="1">
      <c r="B118" s="13"/>
      <c r="C118" s="13">
        <v>96</v>
      </c>
      <c r="D118" s="102"/>
      <c r="E118" s="67">
        <v>88</v>
      </c>
      <c r="F118" s="70">
        <v>16</v>
      </c>
      <c r="G118" s="70">
        <v>72</v>
      </c>
      <c r="H118" s="67">
        <v>96</v>
      </c>
      <c r="I118" s="70">
        <v>16</v>
      </c>
      <c r="J118" s="70">
        <v>80</v>
      </c>
      <c r="K118" s="362">
        <f t="shared" si="9"/>
        <v>147</v>
      </c>
      <c r="L118" s="363">
        <v>24</v>
      </c>
      <c r="M118" s="363">
        <v>123</v>
      </c>
    </row>
    <row r="119" spans="2:13" ht="12" customHeight="1">
      <c r="B119" s="13"/>
      <c r="C119" s="13">
        <v>97</v>
      </c>
      <c r="D119" s="102"/>
      <c r="E119" s="67">
        <v>81</v>
      </c>
      <c r="F119" s="70">
        <v>15</v>
      </c>
      <c r="G119" s="70">
        <v>66</v>
      </c>
      <c r="H119" s="67">
        <v>85</v>
      </c>
      <c r="I119" s="70">
        <v>19</v>
      </c>
      <c r="J119" s="70">
        <v>66</v>
      </c>
      <c r="K119" s="362">
        <f t="shared" si="9"/>
        <v>111</v>
      </c>
      <c r="L119" s="363">
        <v>18</v>
      </c>
      <c r="M119" s="363">
        <v>93</v>
      </c>
    </row>
    <row r="120" spans="2:13" ht="12" customHeight="1">
      <c r="B120" s="13"/>
      <c r="C120" s="13">
        <v>98</v>
      </c>
      <c r="D120" s="102"/>
      <c r="E120" s="67">
        <v>55</v>
      </c>
      <c r="F120" s="70">
        <v>9</v>
      </c>
      <c r="G120" s="70">
        <v>46</v>
      </c>
      <c r="H120" s="67">
        <v>59</v>
      </c>
      <c r="I120" s="70">
        <v>3</v>
      </c>
      <c r="J120" s="70">
        <v>56</v>
      </c>
      <c r="K120" s="362">
        <f t="shared" si="9"/>
        <v>80</v>
      </c>
      <c r="L120" s="363">
        <v>8</v>
      </c>
      <c r="M120" s="363">
        <v>72</v>
      </c>
    </row>
    <row r="121" spans="2:13" ht="12" customHeight="1">
      <c r="B121" s="13"/>
      <c r="C121" s="13">
        <v>99</v>
      </c>
      <c r="D121" s="102"/>
      <c r="E121" s="67">
        <v>31</v>
      </c>
      <c r="F121" s="70">
        <v>4</v>
      </c>
      <c r="G121" s="70">
        <v>27</v>
      </c>
      <c r="H121" s="67">
        <v>36</v>
      </c>
      <c r="I121" s="70">
        <v>5</v>
      </c>
      <c r="J121" s="70">
        <v>31</v>
      </c>
      <c r="K121" s="362">
        <f t="shared" si="9"/>
        <v>65</v>
      </c>
      <c r="L121" s="363">
        <v>9</v>
      </c>
      <c r="M121" s="363">
        <v>56</v>
      </c>
    </row>
    <row r="122" spans="2:13" ht="12" customHeight="1">
      <c r="B122" s="103">
        <f>C112</f>
        <v>90</v>
      </c>
      <c r="C122" s="104" t="s">
        <v>569</v>
      </c>
      <c r="D122" s="105">
        <f>C121</f>
        <v>99</v>
      </c>
      <c r="E122" s="68" t="s">
        <v>830</v>
      </c>
      <c r="F122" s="72">
        <v>335</v>
      </c>
      <c r="G122" s="72" t="s">
        <v>737</v>
      </c>
      <c r="H122" s="68">
        <v>1991</v>
      </c>
      <c r="I122" s="72">
        <v>433</v>
      </c>
      <c r="J122" s="72">
        <v>1558</v>
      </c>
      <c r="K122" s="361">
        <f>SUM(K112:K121)</f>
        <v>2358</v>
      </c>
      <c r="L122" s="361">
        <f>SUM(L112:L121)</f>
        <v>532</v>
      </c>
      <c r="M122" s="361">
        <f>SUM(M112:M121)</f>
        <v>1826</v>
      </c>
    </row>
    <row r="123" spans="2:13" ht="12" customHeight="1">
      <c r="B123" s="432" t="s">
        <v>69</v>
      </c>
      <c r="C123" s="432"/>
      <c r="D123" s="433"/>
      <c r="E123" s="75">
        <v>58</v>
      </c>
      <c r="F123" s="76">
        <v>6</v>
      </c>
      <c r="G123" s="76">
        <v>52</v>
      </c>
      <c r="H123" s="75">
        <v>72</v>
      </c>
      <c r="I123" s="76">
        <v>10</v>
      </c>
      <c r="J123" s="76">
        <v>62</v>
      </c>
      <c r="K123" s="399">
        <f>L123+M123</f>
        <v>120</v>
      </c>
      <c r="L123" s="400">
        <v>15</v>
      </c>
      <c r="M123" s="400">
        <v>105</v>
      </c>
    </row>
    <row r="124" spans="2:13" ht="12" customHeight="1" thickBot="1">
      <c r="B124" s="434" t="s">
        <v>70</v>
      </c>
      <c r="C124" s="434"/>
      <c r="D124" s="435"/>
      <c r="E124" s="73">
        <v>292</v>
      </c>
      <c r="F124" s="74">
        <v>239</v>
      </c>
      <c r="G124" s="74">
        <v>53</v>
      </c>
      <c r="H124" s="73">
        <v>329</v>
      </c>
      <c r="I124" s="74">
        <v>189</v>
      </c>
      <c r="J124" s="74">
        <v>140</v>
      </c>
      <c r="K124" s="364">
        <f>L124+M124</f>
        <v>1011</v>
      </c>
      <c r="L124" s="401">
        <v>474</v>
      </c>
      <c r="M124" s="401">
        <v>537</v>
      </c>
    </row>
    <row r="125" spans="2:13" ht="18" customHeight="1">
      <c r="E125" s="45" t="s">
        <v>882</v>
      </c>
    </row>
  </sheetData>
  <mergeCells count="7">
    <mergeCell ref="L65:M65"/>
    <mergeCell ref="F2:I2"/>
    <mergeCell ref="B66:D67"/>
    <mergeCell ref="B123:D123"/>
    <mergeCell ref="B124:D124"/>
    <mergeCell ref="B4:D5"/>
    <mergeCell ref="B6:D6"/>
  </mergeCells>
  <phoneticPr fontId="2"/>
  <pageMargins left="0.75" right="0.75" top="1" bottom="1" header="0.51200000000000001" footer="0.51200000000000001"/>
  <pageSetup paperSize="9" scale="87" fitToHeight="0" orientation="portrait" verticalDpi="1200" r:id="rId1"/>
  <headerFooter alignWithMargins="0"/>
  <rowBreaks count="1" manualBreakCount="1">
    <brk id="63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44"/>
  <sheetViews>
    <sheetView showGridLines="0" view="pageBreakPreview" topLeftCell="A7" zoomScale="84" zoomScaleNormal="100" zoomScaleSheetLayoutView="84" workbookViewId="0">
      <pane xSplit="3" topLeftCell="D1" activePane="topRight" state="frozen"/>
      <selection pane="topRight" activeCell="H43" sqref="H43"/>
    </sheetView>
  </sheetViews>
  <sheetFormatPr defaultColWidth="9" defaultRowHeight="13.5" customHeight="1"/>
  <cols>
    <col min="1" max="1" width="4.33203125" style="2" customWidth="1"/>
    <col min="2" max="2" width="2.6640625" style="2" customWidth="1"/>
    <col min="3" max="3" width="9.88671875" style="2" bestFit="1" customWidth="1"/>
    <col min="4" max="9" width="6.77734375" style="2" customWidth="1"/>
    <col min="10" max="10" width="2.6640625" style="2" customWidth="1"/>
    <col min="11" max="11" width="6.6640625" style="2" customWidth="1"/>
    <col min="12" max="14" width="6.77734375" style="2" customWidth="1"/>
    <col min="15" max="15" width="7.6640625" style="2" customWidth="1"/>
    <col min="16" max="17" width="6.77734375" style="2" customWidth="1"/>
    <col min="18" max="18" width="2.6640625" style="2" customWidth="1"/>
    <col min="19" max="19" width="6.33203125" style="2" customWidth="1"/>
    <col min="20" max="22" width="6.77734375" style="2" customWidth="1"/>
    <col min="23" max="24" width="7.6640625" style="2" customWidth="1"/>
    <col min="25" max="25" width="6.77734375" style="2" customWidth="1"/>
    <col min="26" max="26" width="2.6640625" style="2" customWidth="1"/>
    <col min="27" max="27" width="6.33203125" style="2" customWidth="1"/>
    <col min="28" max="28" width="3.44140625" style="2" customWidth="1"/>
    <col min="29" max="16384" width="9" style="2"/>
  </cols>
  <sheetData>
    <row r="2" spans="2:27" s="6" customFormat="1" ht="18" customHeight="1">
      <c r="G2" s="248"/>
      <c r="H2" s="248"/>
      <c r="I2" s="248"/>
      <c r="J2" s="248"/>
      <c r="K2" s="641" t="s">
        <v>908</v>
      </c>
      <c r="L2" s="642"/>
      <c r="M2" s="642"/>
      <c r="N2" s="642"/>
      <c r="O2" s="642"/>
      <c r="P2" s="642"/>
      <c r="Q2" s="642"/>
      <c r="R2" s="7"/>
      <c r="S2" s="7"/>
    </row>
    <row r="3" spans="2:27" ht="18" customHeight="1" thickBot="1">
      <c r="X3" s="414" t="s">
        <v>238</v>
      </c>
      <c r="Y3" s="414"/>
      <c r="Z3" s="414"/>
      <c r="AA3" s="414"/>
    </row>
    <row r="4" spans="2:27" ht="18" customHeight="1">
      <c r="B4" s="11"/>
      <c r="C4" s="12"/>
      <c r="D4" s="419" t="s">
        <v>170</v>
      </c>
      <c r="E4" s="466"/>
      <c r="F4" s="466"/>
      <c r="G4" s="466"/>
      <c r="H4" s="466"/>
      <c r="I4" s="466"/>
      <c r="J4" s="466"/>
      <c r="K4" s="466"/>
      <c r="L4" s="418" t="s">
        <v>833</v>
      </c>
      <c r="M4" s="466"/>
      <c r="N4" s="466"/>
      <c r="O4" s="466"/>
      <c r="P4" s="466"/>
      <c r="Q4" s="466"/>
      <c r="R4" s="466"/>
      <c r="S4" s="466"/>
      <c r="T4" s="643" t="s">
        <v>911</v>
      </c>
      <c r="U4" s="644"/>
      <c r="V4" s="644"/>
      <c r="W4" s="644"/>
      <c r="X4" s="644"/>
      <c r="Y4" s="644"/>
      <c r="Z4" s="644"/>
      <c r="AA4" s="644"/>
    </row>
    <row r="5" spans="2:27" ht="18" customHeight="1">
      <c r="B5" s="577" t="s">
        <v>602</v>
      </c>
      <c r="C5" s="581"/>
      <c r="D5" s="416" t="s">
        <v>603</v>
      </c>
      <c r="E5" s="416"/>
      <c r="F5" s="416"/>
      <c r="G5" s="474" t="s">
        <v>605</v>
      </c>
      <c r="H5" s="634"/>
      <c r="I5" s="634"/>
      <c r="J5" s="635" t="s">
        <v>384</v>
      </c>
      <c r="K5" s="645"/>
      <c r="L5" s="410" t="s">
        <v>603</v>
      </c>
      <c r="M5" s="416"/>
      <c r="N5" s="416"/>
      <c r="O5" s="474" t="s">
        <v>605</v>
      </c>
      <c r="P5" s="634"/>
      <c r="Q5" s="653"/>
      <c r="R5" s="635" t="s">
        <v>384</v>
      </c>
      <c r="S5" s="645"/>
      <c r="T5" s="410" t="s">
        <v>603</v>
      </c>
      <c r="U5" s="416"/>
      <c r="V5" s="416"/>
      <c r="W5" s="474" t="s">
        <v>605</v>
      </c>
      <c r="X5" s="634"/>
      <c r="Y5" s="634"/>
      <c r="Z5" s="635" t="s">
        <v>384</v>
      </c>
      <c r="AA5" s="636"/>
    </row>
    <row r="6" spans="2:27" ht="13.5" customHeight="1">
      <c r="B6" s="1"/>
      <c r="C6" s="4"/>
      <c r="D6" s="13" t="s">
        <v>606</v>
      </c>
      <c r="E6" s="1"/>
      <c r="F6" s="1"/>
      <c r="G6" s="14" t="s">
        <v>607</v>
      </c>
      <c r="H6" s="1"/>
      <c r="I6" s="1"/>
      <c r="J6" s="646"/>
      <c r="K6" s="647"/>
      <c r="L6" s="14" t="s">
        <v>606</v>
      </c>
      <c r="M6" s="1"/>
      <c r="N6" s="1"/>
      <c r="O6" s="14" t="s">
        <v>607</v>
      </c>
      <c r="P6" s="1"/>
      <c r="Q6" s="4"/>
      <c r="R6" s="646"/>
      <c r="S6" s="647"/>
      <c r="T6" s="14" t="s">
        <v>606</v>
      </c>
      <c r="U6" s="1"/>
      <c r="V6" s="1"/>
      <c r="W6" s="14" t="s">
        <v>607</v>
      </c>
      <c r="X6" s="1"/>
      <c r="Y6" s="1"/>
      <c r="Z6" s="637"/>
      <c r="AA6" s="638"/>
    </row>
    <row r="7" spans="2:27" ht="13.5" customHeight="1">
      <c r="B7" s="577" t="s">
        <v>283</v>
      </c>
      <c r="C7" s="581"/>
      <c r="D7" s="13" t="s">
        <v>608</v>
      </c>
      <c r="E7" s="1"/>
      <c r="F7" s="1"/>
      <c r="G7" s="14" t="s">
        <v>613</v>
      </c>
      <c r="H7" s="1"/>
      <c r="I7" s="1"/>
      <c r="J7" s="646"/>
      <c r="K7" s="647"/>
      <c r="L7" s="14" t="s">
        <v>608</v>
      </c>
      <c r="M7" s="1"/>
      <c r="N7" s="1"/>
      <c r="O7" s="14" t="s">
        <v>613</v>
      </c>
      <c r="P7" s="1"/>
      <c r="Q7" s="4"/>
      <c r="R7" s="646"/>
      <c r="S7" s="647"/>
      <c r="T7" s="14" t="s">
        <v>608</v>
      </c>
      <c r="U7" s="1"/>
      <c r="V7" s="1"/>
      <c r="W7" s="14" t="s">
        <v>613</v>
      </c>
      <c r="X7" s="1"/>
      <c r="Y7" s="1"/>
      <c r="Z7" s="637"/>
      <c r="AA7" s="638"/>
    </row>
    <row r="8" spans="2:27" ht="13.5" customHeight="1">
      <c r="B8" s="1"/>
      <c r="C8" s="4"/>
      <c r="D8" s="13" t="s">
        <v>2</v>
      </c>
      <c r="E8" s="15"/>
      <c r="F8" s="16"/>
      <c r="G8" s="14" t="s">
        <v>3</v>
      </c>
      <c r="H8" s="15"/>
      <c r="I8" s="16"/>
      <c r="J8" s="646"/>
      <c r="K8" s="647"/>
      <c r="L8" s="14" t="s">
        <v>2</v>
      </c>
      <c r="M8" s="15"/>
      <c r="N8" s="15"/>
      <c r="O8" s="14" t="s">
        <v>3</v>
      </c>
      <c r="P8" s="15"/>
      <c r="Q8" s="16"/>
      <c r="R8" s="646"/>
      <c r="S8" s="647"/>
      <c r="T8" s="14" t="s">
        <v>2</v>
      </c>
      <c r="U8" s="15"/>
      <c r="V8" s="16"/>
      <c r="W8" s="14" t="s">
        <v>3</v>
      </c>
      <c r="X8" s="15"/>
      <c r="Y8" s="16"/>
      <c r="Z8" s="637"/>
      <c r="AA8" s="638"/>
    </row>
    <row r="9" spans="2:27" ht="24.75" customHeight="1">
      <c r="B9" s="15"/>
      <c r="C9" s="16"/>
      <c r="D9" s="260" t="s">
        <v>188</v>
      </c>
      <c r="E9" s="17" t="s">
        <v>4</v>
      </c>
      <c r="F9" s="17" t="s">
        <v>533</v>
      </c>
      <c r="G9" s="257" t="s">
        <v>188</v>
      </c>
      <c r="H9" s="17" t="s">
        <v>4</v>
      </c>
      <c r="I9" s="17" t="s">
        <v>533</v>
      </c>
      <c r="J9" s="648"/>
      <c r="K9" s="649"/>
      <c r="L9" s="257" t="s">
        <v>188</v>
      </c>
      <c r="M9" s="17" t="s">
        <v>4</v>
      </c>
      <c r="N9" s="17" t="s">
        <v>533</v>
      </c>
      <c r="O9" s="257" t="s">
        <v>188</v>
      </c>
      <c r="P9" s="17" t="s">
        <v>4</v>
      </c>
      <c r="Q9" s="18" t="s">
        <v>533</v>
      </c>
      <c r="R9" s="648"/>
      <c r="S9" s="649"/>
      <c r="T9" s="247" t="s">
        <v>188</v>
      </c>
      <c r="U9" s="17" t="s">
        <v>4</v>
      </c>
      <c r="V9" s="17" t="s">
        <v>533</v>
      </c>
      <c r="W9" s="247" t="s">
        <v>188</v>
      </c>
      <c r="X9" s="17" t="s">
        <v>4</v>
      </c>
      <c r="Y9" s="17" t="s">
        <v>533</v>
      </c>
      <c r="Z9" s="639"/>
      <c r="AA9" s="640"/>
    </row>
    <row r="10" spans="2:27" ht="6.9" customHeight="1">
      <c r="B10" s="1"/>
      <c r="C10" s="4"/>
      <c r="D10" s="20"/>
      <c r="E10" s="20"/>
      <c r="F10" s="20"/>
      <c r="G10" s="20"/>
      <c r="H10" s="20"/>
      <c r="I10" s="20"/>
      <c r="J10" s="40"/>
      <c r="K10" s="20"/>
      <c r="L10" s="20"/>
      <c r="M10" s="20"/>
      <c r="N10" s="20"/>
      <c r="O10" s="20"/>
      <c r="P10" s="20"/>
      <c r="Q10" s="20"/>
      <c r="R10" s="40"/>
      <c r="S10" s="20"/>
      <c r="T10" s="20"/>
      <c r="U10" s="20"/>
      <c r="V10" s="20"/>
      <c r="W10" s="20"/>
      <c r="X10" s="20"/>
      <c r="Y10" s="20"/>
      <c r="Z10" s="40"/>
      <c r="AA10" s="20"/>
    </row>
    <row r="11" spans="2:27" ht="18" customHeight="1">
      <c r="B11" s="650" t="s">
        <v>5</v>
      </c>
      <c r="C11" s="651"/>
      <c r="D11" s="31">
        <f t="shared" ref="D11:I11" si="0">D13+D39</f>
        <v>10076</v>
      </c>
      <c r="E11" s="31">
        <f t="shared" si="0"/>
        <v>8833</v>
      </c>
      <c r="F11" s="31">
        <f t="shared" si="0"/>
        <v>1243</v>
      </c>
      <c r="G11" s="31">
        <f t="shared" si="0"/>
        <v>12114</v>
      </c>
      <c r="H11" s="31">
        <f t="shared" si="0"/>
        <v>10769</v>
      </c>
      <c r="I11" s="31">
        <f t="shared" si="0"/>
        <v>1345</v>
      </c>
      <c r="J11" s="32" t="str">
        <f>IF(K11&lt;0,"△","")</f>
        <v/>
      </c>
      <c r="K11" s="33">
        <f>G11-D11</f>
        <v>2038</v>
      </c>
      <c r="L11" s="31">
        <f t="shared" ref="L11:Q11" si="1">L13+L39</f>
        <v>10605</v>
      </c>
      <c r="M11" s="31">
        <f t="shared" si="1"/>
        <v>9361</v>
      </c>
      <c r="N11" s="31">
        <f t="shared" si="1"/>
        <v>1244</v>
      </c>
      <c r="O11" s="31">
        <f t="shared" si="1"/>
        <v>12383</v>
      </c>
      <c r="P11" s="31">
        <f t="shared" si="1"/>
        <v>10888</v>
      </c>
      <c r="Q11" s="31">
        <f t="shared" si="1"/>
        <v>1495</v>
      </c>
      <c r="R11" s="32" t="str">
        <f>IF(S11&lt;0,"△","")</f>
        <v/>
      </c>
      <c r="S11" s="33">
        <f>O11-L11</f>
        <v>1778</v>
      </c>
      <c r="T11" s="34">
        <f t="shared" ref="T11:Y11" si="2">T13+T39</f>
        <v>10602</v>
      </c>
      <c r="U11" s="34">
        <f t="shared" si="2"/>
        <v>9157</v>
      </c>
      <c r="V11" s="34">
        <f t="shared" si="2"/>
        <v>1445</v>
      </c>
      <c r="W11" s="34">
        <f t="shared" si="2"/>
        <v>12100</v>
      </c>
      <c r="X11" s="34">
        <f t="shared" si="2"/>
        <v>10713</v>
      </c>
      <c r="Y11" s="34">
        <f t="shared" si="2"/>
        <v>1387</v>
      </c>
      <c r="Z11" s="35" t="str">
        <f>IF(AA11&lt;0,"△","")</f>
        <v/>
      </c>
      <c r="AA11" s="36">
        <f>W11-T11</f>
        <v>1498</v>
      </c>
    </row>
    <row r="12" spans="2:27" ht="6.9" customHeight="1">
      <c r="B12" s="276"/>
      <c r="C12" s="295"/>
      <c r="D12" s="31"/>
      <c r="E12" s="31"/>
      <c r="F12" s="31"/>
      <c r="G12" s="31"/>
      <c r="H12" s="31"/>
      <c r="I12" s="31"/>
      <c r="J12" s="32"/>
      <c r="K12" s="33"/>
      <c r="L12" s="31"/>
      <c r="M12" s="31"/>
      <c r="N12" s="31"/>
      <c r="O12" s="31"/>
      <c r="P12" s="31"/>
      <c r="Q12" s="31"/>
      <c r="R12" s="32"/>
      <c r="S12" s="33"/>
      <c r="T12" s="34"/>
      <c r="U12" s="34"/>
      <c r="V12" s="34"/>
      <c r="W12" s="34"/>
      <c r="X12" s="34"/>
      <c r="Y12" s="34"/>
      <c r="Z12" s="35"/>
      <c r="AA12" s="36"/>
    </row>
    <row r="13" spans="2:27" ht="18" customHeight="1">
      <c r="B13" s="439" t="s">
        <v>6</v>
      </c>
      <c r="C13" s="560"/>
      <c r="D13" s="31">
        <f t="shared" ref="D13:I13" si="3">D15+D33</f>
        <v>10016</v>
      </c>
      <c r="E13" s="31">
        <f t="shared" si="3"/>
        <v>8833</v>
      </c>
      <c r="F13" s="31">
        <f t="shared" si="3"/>
        <v>1183</v>
      </c>
      <c r="G13" s="31">
        <f t="shared" si="3"/>
        <v>12045</v>
      </c>
      <c r="H13" s="31">
        <f t="shared" si="3"/>
        <v>10769</v>
      </c>
      <c r="I13" s="31">
        <f t="shared" si="3"/>
        <v>1276</v>
      </c>
      <c r="J13" s="32" t="str">
        <f>IF(K13&lt;0,"△","")</f>
        <v/>
      </c>
      <c r="K13" s="33">
        <f>G13-D13</f>
        <v>2029</v>
      </c>
      <c r="L13" s="31">
        <f t="shared" ref="L13:Q13" si="4">L15+L33</f>
        <v>10530</v>
      </c>
      <c r="M13" s="31">
        <f t="shared" si="4"/>
        <v>9361</v>
      </c>
      <c r="N13" s="31">
        <f t="shared" si="4"/>
        <v>1169</v>
      </c>
      <c r="O13" s="31">
        <f t="shared" si="4"/>
        <v>12300</v>
      </c>
      <c r="P13" s="31">
        <f t="shared" si="4"/>
        <v>10888</v>
      </c>
      <c r="Q13" s="31">
        <f t="shared" si="4"/>
        <v>1412</v>
      </c>
      <c r="R13" s="32" t="str">
        <f>IF(S13&lt;0,"△","")</f>
        <v/>
      </c>
      <c r="S13" s="33">
        <f>O13-L13</f>
        <v>1770</v>
      </c>
      <c r="T13" s="34">
        <f t="shared" ref="T13:Y13" si="5">T15+T33</f>
        <v>10436</v>
      </c>
      <c r="U13" s="34">
        <f t="shared" si="5"/>
        <v>9157</v>
      </c>
      <c r="V13" s="34">
        <f t="shared" si="5"/>
        <v>1279</v>
      </c>
      <c r="W13" s="34">
        <f t="shared" si="5"/>
        <v>12021</v>
      </c>
      <c r="X13" s="34">
        <f t="shared" si="5"/>
        <v>10713</v>
      </c>
      <c r="Y13" s="34">
        <f t="shared" si="5"/>
        <v>1308</v>
      </c>
      <c r="Z13" s="35" t="str">
        <f t="shared" ref="Z13:Z42" si="6">IF(AA13&lt;0,"△","")</f>
        <v/>
      </c>
      <c r="AA13" s="36">
        <f>W13-T13</f>
        <v>1585</v>
      </c>
    </row>
    <row r="14" spans="2:27" ht="6.9" customHeight="1">
      <c r="B14" s="276"/>
      <c r="C14" s="295"/>
      <c r="D14" s="31"/>
      <c r="E14" s="31"/>
      <c r="F14" s="31"/>
      <c r="G14" s="31"/>
      <c r="H14" s="31"/>
      <c r="I14" s="31"/>
      <c r="J14" s="32"/>
      <c r="K14" s="33"/>
      <c r="L14" s="31"/>
      <c r="M14" s="31"/>
      <c r="N14" s="31"/>
      <c r="O14" s="31"/>
      <c r="P14" s="31"/>
      <c r="Q14" s="31"/>
      <c r="R14" s="32"/>
      <c r="S14" s="33"/>
      <c r="T14" s="34"/>
      <c r="U14" s="34"/>
      <c r="V14" s="34"/>
      <c r="W14" s="34"/>
      <c r="X14" s="34"/>
      <c r="Y14" s="34"/>
      <c r="Z14" s="35"/>
      <c r="AA14" s="36"/>
    </row>
    <row r="15" spans="2:27" ht="18" customHeight="1">
      <c r="B15" s="276"/>
      <c r="C15" s="359" t="s">
        <v>7</v>
      </c>
      <c r="D15" s="31">
        <f t="shared" ref="D15:I15" si="7">SUM(D17:D31)</f>
        <v>9793</v>
      </c>
      <c r="E15" s="31">
        <f t="shared" si="7"/>
        <v>8612</v>
      </c>
      <c r="F15" s="31">
        <f t="shared" si="7"/>
        <v>1181</v>
      </c>
      <c r="G15" s="31">
        <f t="shared" si="7"/>
        <v>11632</v>
      </c>
      <c r="H15" s="31">
        <f>SUM(H17:H31)</f>
        <v>10435</v>
      </c>
      <c r="I15" s="31">
        <f t="shared" si="7"/>
        <v>1197</v>
      </c>
      <c r="J15" s="32" t="str">
        <f>IF(K15&lt;0,"△","")</f>
        <v/>
      </c>
      <c r="K15" s="33">
        <f>G15-D15</f>
        <v>1839</v>
      </c>
      <c r="L15" s="31">
        <f t="shared" ref="L15:O15" si="8">SUM(L17:L31)</f>
        <v>10143</v>
      </c>
      <c r="M15" s="31">
        <f t="shared" si="8"/>
        <v>9001</v>
      </c>
      <c r="N15" s="31">
        <f t="shared" si="8"/>
        <v>1142</v>
      </c>
      <c r="O15" s="31">
        <f t="shared" si="8"/>
        <v>11742</v>
      </c>
      <c r="P15" s="31">
        <f>SUM(P17:P31)</f>
        <v>10488</v>
      </c>
      <c r="Q15" s="31">
        <f t="shared" ref="Q15" si="9">SUM(Q17:Q31)</f>
        <v>1254</v>
      </c>
      <c r="R15" s="32" t="str">
        <f>IF(S15&lt;0,"△","")</f>
        <v/>
      </c>
      <c r="S15" s="33">
        <f>O15-L15</f>
        <v>1599</v>
      </c>
      <c r="T15" s="34">
        <f t="shared" ref="T15:Y15" si="10">SUM(T17:T31)</f>
        <v>10088</v>
      </c>
      <c r="U15" s="243">
        <f t="shared" si="10"/>
        <v>8824</v>
      </c>
      <c r="V15" s="243">
        <f t="shared" si="10"/>
        <v>1264</v>
      </c>
      <c r="W15" s="243">
        <f t="shared" si="10"/>
        <v>11562</v>
      </c>
      <c r="X15" s="243">
        <f t="shared" si="10"/>
        <v>10377</v>
      </c>
      <c r="Y15" s="243">
        <f t="shared" si="10"/>
        <v>1185</v>
      </c>
      <c r="Z15" s="35" t="str">
        <f t="shared" si="6"/>
        <v/>
      </c>
      <c r="AA15" s="36">
        <f>W15-T15</f>
        <v>1474</v>
      </c>
    </row>
    <row r="16" spans="2:27" ht="6.9" customHeight="1">
      <c r="B16" s="276"/>
      <c r="C16" s="295"/>
      <c r="D16" s="31"/>
      <c r="E16" s="31"/>
      <c r="F16" s="31"/>
      <c r="G16" s="31"/>
      <c r="H16" s="31"/>
      <c r="I16" s="31"/>
      <c r="J16" s="32"/>
      <c r="K16" s="33"/>
      <c r="L16" s="31"/>
      <c r="M16" s="31"/>
      <c r="N16" s="31"/>
      <c r="O16" s="31"/>
      <c r="P16" s="31"/>
      <c r="Q16" s="31"/>
      <c r="R16" s="32"/>
      <c r="S16" s="33"/>
      <c r="T16" s="34"/>
      <c r="U16" s="243"/>
      <c r="V16" s="243"/>
      <c r="W16" s="243"/>
      <c r="X16" s="243"/>
      <c r="Y16" s="243"/>
      <c r="Z16" s="35"/>
      <c r="AA16" s="36"/>
    </row>
    <row r="17" spans="2:27" ht="18" customHeight="1">
      <c r="B17" s="276"/>
      <c r="C17" s="295" t="s">
        <v>8</v>
      </c>
      <c r="D17" s="31">
        <f>E17+F17</f>
        <v>102</v>
      </c>
      <c r="E17" s="31">
        <v>86</v>
      </c>
      <c r="F17" s="31">
        <v>16</v>
      </c>
      <c r="G17" s="31">
        <f>H17+I17</f>
        <v>115</v>
      </c>
      <c r="H17" s="31">
        <v>75</v>
      </c>
      <c r="I17" s="31">
        <v>40</v>
      </c>
      <c r="J17" s="32" t="str">
        <f t="shared" ref="J17:J31" si="11">IF(K17&lt;0,"△","")</f>
        <v/>
      </c>
      <c r="K17" s="33">
        <f t="shared" ref="K17:K31" si="12">G17-D17</f>
        <v>13</v>
      </c>
      <c r="L17" s="31">
        <f>M17+N17</f>
        <v>113</v>
      </c>
      <c r="M17" s="31">
        <v>97</v>
      </c>
      <c r="N17" s="31">
        <v>16</v>
      </c>
      <c r="O17" s="31">
        <f>P17+Q17</f>
        <v>151</v>
      </c>
      <c r="P17" s="31">
        <v>112</v>
      </c>
      <c r="Q17" s="31">
        <v>39</v>
      </c>
      <c r="R17" s="32" t="str">
        <f t="shared" ref="R17:R31" si="13">IF(S17&lt;0,"△","")</f>
        <v/>
      </c>
      <c r="S17" s="33">
        <f t="shared" ref="S17:S31" si="14">O17-L17</f>
        <v>38</v>
      </c>
      <c r="T17" s="34">
        <f>U17+V17</f>
        <v>125</v>
      </c>
      <c r="U17" s="243">
        <v>104</v>
      </c>
      <c r="V17" s="243">
        <v>21</v>
      </c>
      <c r="W17" s="243">
        <f>X17+Y17</f>
        <v>124</v>
      </c>
      <c r="X17" s="243">
        <v>96</v>
      </c>
      <c r="Y17" s="243">
        <v>28</v>
      </c>
      <c r="Z17" s="35" t="str">
        <f t="shared" si="6"/>
        <v>△</v>
      </c>
      <c r="AA17" s="36">
        <f t="shared" ref="AA17:AA31" si="15">W17-T17</f>
        <v>-1</v>
      </c>
    </row>
    <row r="18" spans="2:27" ht="18" customHeight="1">
      <c r="B18" s="276"/>
      <c r="C18" s="295" t="s">
        <v>9</v>
      </c>
      <c r="D18" s="31">
        <f t="shared" ref="D18:D31" si="16">E18+F18</f>
        <v>712</v>
      </c>
      <c r="E18" s="31">
        <v>637</v>
      </c>
      <c r="F18" s="31">
        <v>75</v>
      </c>
      <c r="G18" s="31">
        <f t="shared" ref="G18:G31" si="17">H18+I18</f>
        <v>689</v>
      </c>
      <c r="H18" s="31">
        <v>571</v>
      </c>
      <c r="I18" s="31">
        <v>118</v>
      </c>
      <c r="J18" s="32" t="str">
        <f t="shared" si="11"/>
        <v>△</v>
      </c>
      <c r="K18" s="33">
        <f t="shared" si="12"/>
        <v>-23</v>
      </c>
      <c r="L18" s="31">
        <f t="shared" ref="L18:L31" si="18">M18+N18</f>
        <v>774</v>
      </c>
      <c r="M18" s="31">
        <v>717</v>
      </c>
      <c r="N18" s="31">
        <v>57</v>
      </c>
      <c r="O18" s="31">
        <f t="shared" ref="O18:O31" si="19">P18+Q18</f>
        <v>698</v>
      </c>
      <c r="P18" s="31">
        <v>566</v>
      </c>
      <c r="Q18" s="31">
        <v>132</v>
      </c>
      <c r="R18" s="32" t="str">
        <f t="shared" si="13"/>
        <v>△</v>
      </c>
      <c r="S18" s="33">
        <f t="shared" si="14"/>
        <v>-76</v>
      </c>
      <c r="T18" s="34">
        <f t="shared" ref="T18:T31" si="20">U18+V18</f>
        <v>898</v>
      </c>
      <c r="U18" s="243">
        <v>823</v>
      </c>
      <c r="V18" s="243">
        <v>75</v>
      </c>
      <c r="W18" s="243">
        <f t="shared" ref="W18:W31" si="21">X18+Y18</f>
        <v>656</v>
      </c>
      <c r="X18" s="243">
        <v>559</v>
      </c>
      <c r="Y18" s="243">
        <v>97</v>
      </c>
      <c r="Z18" s="35" t="str">
        <f t="shared" si="6"/>
        <v>△</v>
      </c>
      <c r="AA18" s="36">
        <f t="shared" si="15"/>
        <v>-242</v>
      </c>
    </row>
    <row r="19" spans="2:27" ht="18" customHeight="1">
      <c r="B19" s="276"/>
      <c r="C19" s="295" t="s">
        <v>10</v>
      </c>
      <c r="D19" s="31">
        <f t="shared" si="16"/>
        <v>6824</v>
      </c>
      <c r="E19" s="31">
        <v>6033</v>
      </c>
      <c r="F19" s="31">
        <v>791</v>
      </c>
      <c r="G19" s="31">
        <f t="shared" si="17"/>
        <v>7178</v>
      </c>
      <c r="H19" s="31">
        <v>6532</v>
      </c>
      <c r="I19" s="31">
        <v>646</v>
      </c>
      <c r="J19" s="32" t="str">
        <f t="shared" si="11"/>
        <v/>
      </c>
      <c r="K19" s="33">
        <f t="shared" si="12"/>
        <v>354</v>
      </c>
      <c r="L19" s="31">
        <f t="shared" si="18"/>
        <v>6910</v>
      </c>
      <c r="M19" s="31">
        <v>6203</v>
      </c>
      <c r="N19" s="31">
        <v>707</v>
      </c>
      <c r="O19" s="31">
        <f t="shared" si="19"/>
        <v>7249</v>
      </c>
      <c r="P19" s="31">
        <v>6469</v>
      </c>
      <c r="Q19" s="31">
        <v>780</v>
      </c>
      <c r="R19" s="32" t="str">
        <f t="shared" si="13"/>
        <v/>
      </c>
      <c r="S19" s="33">
        <f t="shared" si="14"/>
        <v>339</v>
      </c>
      <c r="T19" s="34">
        <f t="shared" si="20"/>
        <v>6706</v>
      </c>
      <c r="U19" s="243">
        <v>5956</v>
      </c>
      <c r="V19" s="243">
        <v>750</v>
      </c>
      <c r="W19" s="243">
        <f t="shared" si="21"/>
        <v>7129</v>
      </c>
      <c r="X19" s="243">
        <v>6379</v>
      </c>
      <c r="Y19" s="243">
        <v>750</v>
      </c>
      <c r="Z19" s="35" t="str">
        <f t="shared" si="6"/>
        <v/>
      </c>
      <c r="AA19" s="36">
        <f t="shared" si="15"/>
        <v>423</v>
      </c>
    </row>
    <row r="20" spans="2:27" ht="18" customHeight="1">
      <c r="B20" s="276"/>
      <c r="C20" s="295" t="s">
        <v>11</v>
      </c>
      <c r="D20" s="31">
        <f t="shared" si="16"/>
        <v>75</v>
      </c>
      <c r="E20" s="31">
        <v>69</v>
      </c>
      <c r="F20" s="31">
        <v>6</v>
      </c>
      <c r="G20" s="31">
        <f t="shared" si="17"/>
        <v>47</v>
      </c>
      <c r="H20" s="31">
        <v>45</v>
      </c>
      <c r="I20" s="31">
        <v>2</v>
      </c>
      <c r="J20" s="32" t="str">
        <f t="shared" si="11"/>
        <v>△</v>
      </c>
      <c r="K20" s="33">
        <f t="shared" si="12"/>
        <v>-28</v>
      </c>
      <c r="L20" s="31">
        <f t="shared" si="18"/>
        <v>69</v>
      </c>
      <c r="M20" s="31">
        <v>65</v>
      </c>
      <c r="N20" s="31">
        <v>4</v>
      </c>
      <c r="O20" s="31">
        <f t="shared" si="19"/>
        <v>46</v>
      </c>
      <c r="P20" s="31">
        <v>44</v>
      </c>
      <c r="Q20" s="31">
        <v>2</v>
      </c>
      <c r="R20" s="32" t="str">
        <f t="shared" si="13"/>
        <v>△</v>
      </c>
      <c r="S20" s="33">
        <f t="shared" si="14"/>
        <v>-23</v>
      </c>
      <c r="T20" s="34">
        <f t="shared" si="20"/>
        <v>46</v>
      </c>
      <c r="U20" s="243">
        <v>45</v>
      </c>
      <c r="V20" s="243">
        <v>1</v>
      </c>
      <c r="W20" s="243">
        <f t="shared" si="21"/>
        <v>43</v>
      </c>
      <c r="X20" s="243">
        <v>42</v>
      </c>
      <c r="Y20" s="243">
        <v>1</v>
      </c>
      <c r="Z20" s="35" t="str">
        <f t="shared" si="6"/>
        <v>△</v>
      </c>
      <c r="AA20" s="36">
        <f t="shared" si="15"/>
        <v>-3</v>
      </c>
    </row>
    <row r="21" spans="2:27" ht="18" customHeight="1">
      <c r="B21" s="276"/>
      <c r="C21" s="295" t="s">
        <v>12</v>
      </c>
      <c r="D21" s="31">
        <f t="shared" si="16"/>
        <v>1396</v>
      </c>
      <c r="E21" s="31">
        <v>1206</v>
      </c>
      <c r="F21" s="31">
        <v>190</v>
      </c>
      <c r="G21" s="31">
        <f t="shared" si="17"/>
        <v>2917</v>
      </c>
      <c r="H21" s="31">
        <v>2570</v>
      </c>
      <c r="I21" s="31">
        <v>347</v>
      </c>
      <c r="J21" s="32" t="str">
        <f t="shared" si="11"/>
        <v/>
      </c>
      <c r="K21" s="33">
        <f t="shared" si="12"/>
        <v>1521</v>
      </c>
      <c r="L21" s="31">
        <f t="shared" si="18"/>
        <v>1529</v>
      </c>
      <c r="M21" s="31">
        <v>1313</v>
      </c>
      <c r="N21" s="31">
        <v>216</v>
      </c>
      <c r="O21" s="31">
        <f t="shared" si="19"/>
        <v>2847</v>
      </c>
      <c r="P21" s="31">
        <v>2591</v>
      </c>
      <c r="Q21" s="31">
        <v>256</v>
      </c>
      <c r="R21" s="32" t="str">
        <f t="shared" si="13"/>
        <v/>
      </c>
      <c r="S21" s="33">
        <f t="shared" si="14"/>
        <v>1318</v>
      </c>
      <c r="T21" s="34">
        <f t="shared" si="20"/>
        <v>1581</v>
      </c>
      <c r="U21" s="243">
        <v>1282</v>
      </c>
      <c r="V21" s="243">
        <v>299</v>
      </c>
      <c r="W21" s="243">
        <f t="shared" si="21"/>
        <v>2845</v>
      </c>
      <c r="X21" s="243">
        <v>2594</v>
      </c>
      <c r="Y21" s="243">
        <v>251</v>
      </c>
      <c r="Z21" s="35" t="str">
        <f t="shared" si="6"/>
        <v/>
      </c>
      <c r="AA21" s="36">
        <f t="shared" si="15"/>
        <v>1264</v>
      </c>
    </row>
    <row r="22" spans="2:27" ht="18" customHeight="1">
      <c r="B22" s="276"/>
      <c r="C22" s="295" t="s">
        <v>13</v>
      </c>
      <c r="D22" s="31">
        <f t="shared" si="16"/>
        <v>225</v>
      </c>
      <c r="E22" s="31">
        <v>194</v>
      </c>
      <c r="F22" s="31">
        <v>31</v>
      </c>
      <c r="G22" s="31">
        <f t="shared" si="17"/>
        <v>291</v>
      </c>
      <c r="H22" s="31">
        <v>287</v>
      </c>
      <c r="I22" s="31">
        <v>4</v>
      </c>
      <c r="J22" s="32" t="str">
        <f t="shared" si="11"/>
        <v/>
      </c>
      <c r="K22" s="33">
        <f t="shared" si="12"/>
        <v>66</v>
      </c>
      <c r="L22" s="31">
        <f t="shared" si="18"/>
        <v>258</v>
      </c>
      <c r="M22" s="31">
        <v>212</v>
      </c>
      <c r="N22" s="31">
        <v>46</v>
      </c>
      <c r="O22" s="31">
        <f t="shared" si="19"/>
        <v>326</v>
      </c>
      <c r="P22" s="31">
        <v>322</v>
      </c>
      <c r="Q22" s="31">
        <v>4</v>
      </c>
      <c r="R22" s="32" t="str">
        <f t="shared" si="13"/>
        <v/>
      </c>
      <c r="S22" s="33">
        <f t="shared" si="14"/>
        <v>68</v>
      </c>
      <c r="T22" s="34">
        <f t="shared" si="20"/>
        <v>215</v>
      </c>
      <c r="U22" s="243">
        <v>181</v>
      </c>
      <c r="V22" s="243">
        <v>34</v>
      </c>
      <c r="W22" s="243">
        <f t="shared" si="21"/>
        <v>302</v>
      </c>
      <c r="X22" s="243">
        <v>297</v>
      </c>
      <c r="Y22" s="243">
        <v>5</v>
      </c>
      <c r="Z22" s="35" t="str">
        <f t="shared" si="6"/>
        <v/>
      </c>
      <c r="AA22" s="36">
        <f t="shared" si="15"/>
        <v>87</v>
      </c>
    </row>
    <row r="23" spans="2:27" ht="18" customHeight="1">
      <c r="B23" s="276"/>
      <c r="C23" s="295" t="s">
        <v>14</v>
      </c>
      <c r="D23" s="31">
        <f t="shared" si="16"/>
        <v>114</v>
      </c>
      <c r="E23" s="31">
        <v>103</v>
      </c>
      <c r="F23" s="31">
        <v>11</v>
      </c>
      <c r="G23" s="31">
        <f t="shared" si="17"/>
        <v>106</v>
      </c>
      <c r="H23" s="31">
        <v>84</v>
      </c>
      <c r="I23" s="31">
        <v>22</v>
      </c>
      <c r="J23" s="32" t="str">
        <f t="shared" si="11"/>
        <v>△</v>
      </c>
      <c r="K23" s="33">
        <f t="shared" si="12"/>
        <v>-8</v>
      </c>
      <c r="L23" s="31">
        <f t="shared" si="18"/>
        <v>120</v>
      </c>
      <c r="M23" s="31">
        <v>99</v>
      </c>
      <c r="N23" s="31">
        <v>21</v>
      </c>
      <c r="O23" s="31">
        <f t="shared" si="19"/>
        <v>110</v>
      </c>
      <c r="P23" s="31">
        <v>87</v>
      </c>
      <c r="Q23" s="31">
        <v>23</v>
      </c>
      <c r="R23" s="32" t="str">
        <f t="shared" si="13"/>
        <v>△</v>
      </c>
      <c r="S23" s="33">
        <f t="shared" si="14"/>
        <v>-10</v>
      </c>
      <c r="T23" s="34">
        <f t="shared" si="20"/>
        <v>163</v>
      </c>
      <c r="U23" s="243">
        <v>136</v>
      </c>
      <c r="V23" s="243">
        <v>27</v>
      </c>
      <c r="W23" s="243">
        <f t="shared" si="21"/>
        <v>129</v>
      </c>
      <c r="X23" s="243">
        <v>108</v>
      </c>
      <c r="Y23" s="243">
        <v>21</v>
      </c>
      <c r="Z23" s="35" t="str">
        <f t="shared" si="6"/>
        <v>△</v>
      </c>
      <c r="AA23" s="36">
        <f t="shared" si="15"/>
        <v>-34</v>
      </c>
    </row>
    <row r="24" spans="2:27" ht="18" customHeight="1">
      <c r="B24" s="276"/>
      <c r="C24" s="295" t="s">
        <v>15</v>
      </c>
      <c r="D24" s="31">
        <f t="shared" si="16"/>
        <v>113</v>
      </c>
      <c r="E24" s="31">
        <v>88</v>
      </c>
      <c r="F24" s="31">
        <v>25</v>
      </c>
      <c r="G24" s="31">
        <f t="shared" si="17"/>
        <v>70</v>
      </c>
      <c r="H24" s="31">
        <v>57</v>
      </c>
      <c r="I24" s="31">
        <v>13</v>
      </c>
      <c r="J24" s="32" t="str">
        <f t="shared" si="11"/>
        <v>△</v>
      </c>
      <c r="K24" s="33">
        <f t="shared" si="12"/>
        <v>-43</v>
      </c>
      <c r="L24" s="31">
        <f t="shared" si="18"/>
        <v>126</v>
      </c>
      <c r="M24" s="31">
        <v>93</v>
      </c>
      <c r="N24" s="31">
        <v>33</v>
      </c>
      <c r="O24" s="31">
        <f t="shared" si="19"/>
        <v>74</v>
      </c>
      <c r="P24" s="31">
        <v>69</v>
      </c>
      <c r="Q24" s="31">
        <v>5</v>
      </c>
      <c r="R24" s="32" t="str">
        <f t="shared" si="13"/>
        <v>△</v>
      </c>
      <c r="S24" s="33">
        <f t="shared" si="14"/>
        <v>-52</v>
      </c>
      <c r="T24" s="34">
        <f t="shared" si="20"/>
        <v>111</v>
      </c>
      <c r="U24" s="243">
        <v>91</v>
      </c>
      <c r="V24" s="243">
        <v>20</v>
      </c>
      <c r="W24" s="243">
        <f t="shared" si="21"/>
        <v>82</v>
      </c>
      <c r="X24" s="243">
        <v>71</v>
      </c>
      <c r="Y24" s="243">
        <v>11</v>
      </c>
      <c r="Z24" s="35" t="str">
        <f t="shared" si="6"/>
        <v>△</v>
      </c>
      <c r="AA24" s="36">
        <f t="shared" si="15"/>
        <v>-29</v>
      </c>
    </row>
    <row r="25" spans="2:27" ht="18" customHeight="1">
      <c r="B25" s="276"/>
      <c r="C25" s="295" t="s">
        <v>16</v>
      </c>
      <c r="D25" s="31">
        <f t="shared" si="16"/>
        <v>29</v>
      </c>
      <c r="E25" s="31">
        <v>24</v>
      </c>
      <c r="F25" s="31">
        <v>5</v>
      </c>
      <c r="G25" s="31">
        <f t="shared" si="17"/>
        <v>56</v>
      </c>
      <c r="H25" s="31">
        <v>52</v>
      </c>
      <c r="I25" s="31">
        <v>4</v>
      </c>
      <c r="J25" s="32" t="str">
        <f t="shared" si="11"/>
        <v/>
      </c>
      <c r="K25" s="33">
        <f t="shared" si="12"/>
        <v>27</v>
      </c>
      <c r="L25" s="31">
        <f t="shared" si="18"/>
        <v>34</v>
      </c>
      <c r="M25" s="31">
        <v>30</v>
      </c>
      <c r="N25" s="31">
        <v>4</v>
      </c>
      <c r="O25" s="31">
        <f t="shared" si="19"/>
        <v>47</v>
      </c>
      <c r="P25" s="31">
        <v>44</v>
      </c>
      <c r="Q25" s="31">
        <v>3</v>
      </c>
      <c r="R25" s="32" t="str">
        <f t="shared" si="13"/>
        <v/>
      </c>
      <c r="S25" s="33">
        <f t="shared" si="14"/>
        <v>13</v>
      </c>
      <c r="T25" s="34">
        <f t="shared" si="20"/>
        <v>35</v>
      </c>
      <c r="U25" s="243">
        <v>33</v>
      </c>
      <c r="V25" s="243">
        <v>2</v>
      </c>
      <c r="W25" s="243">
        <f t="shared" si="21"/>
        <v>46</v>
      </c>
      <c r="X25" s="243">
        <v>45</v>
      </c>
      <c r="Y25" s="243">
        <v>1</v>
      </c>
      <c r="Z25" s="35" t="str">
        <f t="shared" si="6"/>
        <v/>
      </c>
      <c r="AA25" s="36">
        <f t="shared" si="15"/>
        <v>11</v>
      </c>
    </row>
    <row r="26" spans="2:27" ht="18" customHeight="1">
      <c r="B26" s="276"/>
      <c r="C26" s="295" t="s">
        <v>17</v>
      </c>
      <c r="D26" s="31">
        <f t="shared" si="16"/>
        <v>0</v>
      </c>
      <c r="E26" s="31"/>
      <c r="F26" s="31"/>
      <c r="G26" s="31">
        <f t="shared" si="17"/>
        <v>0</v>
      </c>
      <c r="H26" s="31"/>
      <c r="I26" s="31"/>
      <c r="J26" s="32" t="str">
        <f t="shared" si="11"/>
        <v/>
      </c>
      <c r="K26" s="33">
        <f t="shared" si="12"/>
        <v>0</v>
      </c>
      <c r="L26" s="31">
        <f t="shared" si="18"/>
        <v>0</v>
      </c>
      <c r="M26" s="31"/>
      <c r="N26" s="31"/>
      <c r="O26" s="31">
        <f t="shared" si="19"/>
        <v>0</v>
      </c>
      <c r="P26" s="31"/>
      <c r="Q26" s="31"/>
      <c r="R26" s="32" t="str">
        <f t="shared" si="13"/>
        <v/>
      </c>
      <c r="S26" s="33">
        <f t="shared" si="14"/>
        <v>0</v>
      </c>
      <c r="T26" s="34">
        <f t="shared" si="20"/>
        <v>0</v>
      </c>
      <c r="U26" s="243">
        <v>0</v>
      </c>
      <c r="V26" s="243">
        <v>0</v>
      </c>
      <c r="W26" s="243">
        <f t="shared" si="21"/>
        <v>0</v>
      </c>
      <c r="X26" s="243">
        <v>0</v>
      </c>
      <c r="Y26" s="243">
        <v>0</v>
      </c>
      <c r="Z26" s="35" t="str">
        <f t="shared" si="6"/>
        <v/>
      </c>
      <c r="AA26" s="36">
        <f t="shared" si="15"/>
        <v>0</v>
      </c>
    </row>
    <row r="27" spans="2:27" ht="18" customHeight="1">
      <c r="B27" s="276"/>
      <c r="C27" s="295" t="s">
        <v>18</v>
      </c>
      <c r="D27" s="31">
        <f t="shared" si="16"/>
        <v>0</v>
      </c>
      <c r="E27" s="31"/>
      <c r="F27" s="31"/>
      <c r="G27" s="31">
        <f t="shared" si="17"/>
        <v>0</v>
      </c>
      <c r="H27" s="31"/>
      <c r="I27" s="31"/>
      <c r="J27" s="32" t="str">
        <f t="shared" si="11"/>
        <v/>
      </c>
      <c r="K27" s="33">
        <f t="shared" si="12"/>
        <v>0</v>
      </c>
      <c r="L27" s="31">
        <f t="shared" si="18"/>
        <v>0</v>
      </c>
      <c r="M27" s="31"/>
      <c r="N27" s="31"/>
      <c r="O27" s="31">
        <f t="shared" si="19"/>
        <v>0</v>
      </c>
      <c r="P27" s="31"/>
      <c r="Q27" s="31"/>
      <c r="R27" s="32" t="str">
        <f t="shared" si="13"/>
        <v/>
      </c>
      <c r="S27" s="33">
        <f t="shared" si="14"/>
        <v>0</v>
      </c>
      <c r="T27" s="34">
        <f t="shared" si="20"/>
        <v>0</v>
      </c>
      <c r="U27" s="243">
        <v>0</v>
      </c>
      <c r="V27" s="243">
        <v>0</v>
      </c>
      <c r="W27" s="243">
        <f t="shared" si="21"/>
        <v>0</v>
      </c>
      <c r="X27" s="243">
        <v>0</v>
      </c>
      <c r="Y27" s="243">
        <v>0</v>
      </c>
      <c r="Z27" s="35" t="str">
        <f t="shared" si="6"/>
        <v/>
      </c>
      <c r="AA27" s="36">
        <f t="shared" si="15"/>
        <v>0</v>
      </c>
    </row>
    <row r="28" spans="2:27" ht="18" customHeight="1">
      <c r="B28" s="276"/>
      <c r="C28" s="295" t="s">
        <v>19</v>
      </c>
      <c r="D28" s="31">
        <f t="shared" si="16"/>
        <v>0</v>
      </c>
      <c r="E28" s="31"/>
      <c r="F28" s="31"/>
      <c r="G28" s="31">
        <f t="shared" si="17"/>
        <v>0</v>
      </c>
      <c r="H28" s="31"/>
      <c r="I28" s="31"/>
      <c r="J28" s="32" t="str">
        <f t="shared" si="11"/>
        <v/>
      </c>
      <c r="K28" s="33">
        <f t="shared" si="12"/>
        <v>0</v>
      </c>
      <c r="L28" s="31">
        <f t="shared" si="18"/>
        <v>0</v>
      </c>
      <c r="M28" s="31"/>
      <c r="N28" s="31"/>
      <c r="O28" s="31">
        <f t="shared" si="19"/>
        <v>0</v>
      </c>
      <c r="P28" s="31"/>
      <c r="Q28" s="31"/>
      <c r="R28" s="32" t="str">
        <f t="shared" si="13"/>
        <v/>
      </c>
      <c r="S28" s="33">
        <f t="shared" si="14"/>
        <v>0</v>
      </c>
      <c r="T28" s="34">
        <f t="shared" si="20"/>
        <v>0</v>
      </c>
      <c r="U28" s="243">
        <v>0</v>
      </c>
      <c r="V28" s="243">
        <v>0</v>
      </c>
      <c r="W28" s="243">
        <f t="shared" si="21"/>
        <v>0</v>
      </c>
      <c r="X28" s="243">
        <v>0</v>
      </c>
      <c r="Y28" s="243">
        <v>0</v>
      </c>
      <c r="Z28" s="35" t="str">
        <f t="shared" si="6"/>
        <v/>
      </c>
      <c r="AA28" s="36">
        <f t="shared" si="15"/>
        <v>0</v>
      </c>
    </row>
    <row r="29" spans="2:27" ht="18" customHeight="1">
      <c r="B29" s="276"/>
      <c r="C29" s="295" t="s">
        <v>20</v>
      </c>
      <c r="D29" s="31">
        <f t="shared" si="16"/>
        <v>0</v>
      </c>
      <c r="E29" s="31"/>
      <c r="F29" s="31"/>
      <c r="G29" s="31">
        <f t="shared" si="17"/>
        <v>0</v>
      </c>
      <c r="H29" s="31"/>
      <c r="I29" s="31"/>
      <c r="J29" s="32" t="str">
        <f t="shared" si="11"/>
        <v/>
      </c>
      <c r="K29" s="33">
        <f t="shared" si="12"/>
        <v>0</v>
      </c>
      <c r="L29" s="31">
        <f t="shared" si="18"/>
        <v>0</v>
      </c>
      <c r="M29" s="31"/>
      <c r="N29" s="31"/>
      <c r="O29" s="31">
        <f t="shared" si="19"/>
        <v>0</v>
      </c>
      <c r="P29" s="31"/>
      <c r="Q29" s="31"/>
      <c r="R29" s="32" t="str">
        <f t="shared" si="13"/>
        <v/>
      </c>
      <c r="S29" s="33">
        <f t="shared" si="14"/>
        <v>0</v>
      </c>
      <c r="T29" s="34">
        <f t="shared" si="20"/>
        <v>0</v>
      </c>
      <c r="U29" s="243">
        <v>0</v>
      </c>
      <c r="V29" s="243">
        <v>0</v>
      </c>
      <c r="W29" s="243">
        <f t="shared" si="21"/>
        <v>0</v>
      </c>
      <c r="X29" s="243">
        <v>0</v>
      </c>
      <c r="Y29" s="243">
        <v>0</v>
      </c>
      <c r="Z29" s="35" t="str">
        <f t="shared" si="6"/>
        <v/>
      </c>
      <c r="AA29" s="36">
        <f t="shared" si="15"/>
        <v>0</v>
      </c>
    </row>
    <row r="30" spans="2:27" ht="18" customHeight="1">
      <c r="B30" s="276"/>
      <c r="C30" s="295" t="s">
        <v>21</v>
      </c>
      <c r="D30" s="31">
        <f t="shared" si="16"/>
        <v>0</v>
      </c>
      <c r="E30" s="31"/>
      <c r="F30" s="31"/>
      <c r="G30" s="31">
        <f t="shared" si="17"/>
        <v>0</v>
      </c>
      <c r="H30" s="31"/>
      <c r="I30" s="31"/>
      <c r="J30" s="32" t="str">
        <f t="shared" si="11"/>
        <v/>
      </c>
      <c r="K30" s="33">
        <f t="shared" si="12"/>
        <v>0</v>
      </c>
      <c r="L30" s="31">
        <f t="shared" si="18"/>
        <v>0</v>
      </c>
      <c r="M30" s="31"/>
      <c r="N30" s="31"/>
      <c r="O30" s="31">
        <f t="shared" si="19"/>
        <v>0</v>
      </c>
      <c r="P30" s="31"/>
      <c r="Q30" s="31"/>
      <c r="R30" s="32" t="str">
        <f t="shared" si="13"/>
        <v/>
      </c>
      <c r="S30" s="33">
        <f t="shared" si="14"/>
        <v>0</v>
      </c>
      <c r="T30" s="34">
        <f t="shared" si="20"/>
        <v>0</v>
      </c>
      <c r="U30" s="243">
        <v>0</v>
      </c>
      <c r="V30" s="243">
        <v>0</v>
      </c>
      <c r="W30" s="243">
        <f t="shared" si="21"/>
        <v>0</v>
      </c>
      <c r="X30" s="243">
        <v>0</v>
      </c>
      <c r="Y30" s="243">
        <v>0</v>
      </c>
      <c r="Z30" s="35" t="str">
        <f t="shared" si="6"/>
        <v/>
      </c>
      <c r="AA30" s="36">
        <f t="shared" si="15"/>
        <v>0</v>
      </c>
    </row>
    <row r="31" spans="2:27" ht="18" customHeight="1">
      <c r="B31" s="276"/>
      <c r="C31" s="295" t="s">
        <v>22</v>
      </c>
      <c r="D31" s="31">
        <f t="shared" si="16"/>
        <v>203</v>
      </c>
      <c r="E31" s="31">
        <v>172</v>
      </c>
      <c r="F31" s="31">
        <v>31</v>
      </c>
      <c r="G31" s="31">
        <f t="shared" si="17"/>
        <v>163</v>
      </c>
      <c r="H31" s="31">
        <v>162</v>
      </c>
      <c r="I31" s="31">
        <v>1</v>
      </c>
      <c r="J31" s="32" t="str">
        <f t="shared" si="11"/>
        <v>△</v>
      </c>
      <c r="K31" s="33">
        <f t="shared" si="12"/>
        <v>-40</v>
      </c>
      <c r="L31" s="31">
        <f t="shared" si="18"/>
        <v>210</v>
      </c>
      <c r="M31" s="31">
        <v>172</v>
      </c>
      <c r="N31" s="31">
        <v>38</v>
      </c>
      <c r="O31" s="31">
        <f t="shared" si="19"/>
        <v>194</v>
      </c>
      <c r="P31" s="31">
        <v>184</v>
      </c>
      <c r="Q31" s="31">
        <v>10</v>
      </c>
      <c r="R31" s="32" t="str">
        <f t="shared" si="13"/>
        <v>△</v>
      </c>
      <c r="S31" s="33">
        <f t="shared" si="14"/>
        <v>-16</v>
      </c>
      <c r="T31" s="34">
        <f t="shared" si="20"/>
        <v>208</v>
      </c>
      <c r="U31" s="243">
        <v>173</v>
      </c>
      <c r="V31" s="243">
        <v>35</v>
      </c>
      <c r="W31" s="243">
        <f t="shared" si="21"/>
        <v>206</v>
      </c>
      <c r="X31" s="243">
        <v>186</v>
      </c>
      <c r="Y31" s="243">
        <v>20</v>
      </c>
      <c r="Z31" s="35" t="str">
        <f t="shared" si="6"/>
        <v>△</v>
      </c>
      <c r="AA31" s="36">
        <f t="shared" si="15"/>
        <v>-2</v>
      </c>
    </row>
    <row r="32" spans="2:27" ht="6.9" customHeight="1">
      <c r="B32" s="276"/>
      <c r="C32" s="295"/>
      <c r="D32" s="31"/>
      <c r="E32" s="31"/>
      <c r="F32" s="31"/>
      <c r="G32" s="31"/>
      <c r="H32" s="31"/>
      <c r="I32" s="31"/>
      <c r="J32" s="32"/>
      <c r="K32" s="33"/>
      <c r="L32" s="31"/>
      <c r="M32" s="31"/>
      <c r="N32" s="31"/>
      <c r="O32" s="31"/>
      <c r="P32" s="31"/>
      <c r="Q32" s="31"/>
      <c r="R32" s="32"/>
      <c r="S32" s="33"/>
      <c r="T32" s="34"/>
      <c r="U32" s="243"/>
      <c r="V32" s="243"/>
      <c r="W32" s="243"/>
      <c r="X32" s="243"/>
      <c r="Y32" s="243"/>
      <c r="Z32" s="35"/>
      <c r="AA32" s="36"/>
    </row>
    <row r="33" spans="2:27" ht="18" customHeight="1">
      <c r="B33" s="276"/>
      <c r="C33" s="359" t="s">
        <v>23</v>
      </c>
      <c r="D33" s="31">
        <f t="shared" ref="D33:I33" si="22">SUM(D35:D37)</f>
        <v>223</v>
      </c>
      <c r="E33" s="31">
        <f t="shared" si="22"/>
        <v>221</v>
      </c>
      <c r="F33" s="31">
        <f t="shared" si="22"/>
        <v>2</v>
      </c>
      <c r="G33" s="31">
        <f t="shared" si="22"/>
        <v>413</v>
      </c>
      <c r="H33" s="31">
        <f t="shared" si="22"/>
        <v>334</v>
      </c>
      <c r="I33" s="31">
        <f t="shared" si="22"/>
        <v>79</v>
      </c>
      <c r="J33" s="32" t="str">
        <f>IF(K33&lt;0,"△","")</f>
        <v/>
      </c>
      <c r="K33" s="33">
        <f>G33-D33</f>
        <v>190</v>
      </c>
      <c r="L33" s="31">
        <f t="shared" ref="L33:Q33" si="23">SUM(L35:L37)</f>
        <v>387</v>
      </c>
      <c r="M33" s="31">
        <f t="shared" si="23"/>
        <v>360</v>
      </c>
      <c r="N33" s="31">
        <f t="shared" si="23"/>
        <v>27</v>
      </c>
      <c r="O33" s="31">
        <f t="shared" si="23"/>
        <v>558</v>
      </c>
      <c r="P33" s="31">
        <f t="shared" si="23"/>
        <v>400</v>
      </c>
      <c r="Q33" s="31">
        <f t="shared" si="23"/>
        <v>158</v>
      </c>
      <c r="R33" s="32" t="str">
        <f>IF(S33&lt;0,"△","")</f>
        <v/>
      </c>
      <c r="S33" s="33">
        <f>O33-L33</f>
        <v>171</v>
      </c>
      <c r="T33" s="34">
        <f t="shared" ref="T33:Y33" si="24">SUM(T35:T37)</f>
        <v>348</v>
      </c>
      <c r="U33" s="243">
        <f>SUM(U35:U37)</f>
        <v>333</v>
      </c>
      <c r="V33" s="243">
        <f t="shared" si="24"/>
        <v>15</v>
      </c>
      <c r="W33" s="243">
        <f t="shared" si="24"/>
        <v>459</v>
      </c>
      <c r="X33" s="243">
        <f>SUM(X35:X37)</f>
        <v>336</v>
      </c>
      <c r="Y33" s="243">
        <f t="shared" si="24"/>
        <v>123</v>
      </c>
      <c r="Z33" s="35" t="str">
        <f t="shared" si="6"/>
        <v/>
      </c>
      <c r="AA33" s="36">
        <f>W33-T33</f>
        <v>111</v>
      </c>
    </row>
    <row r="34" spans="2:27" ht="6.9" customHeight="1">
      <c r="B34" s="276"/>
      <c r="C34" s="295"/>
      <c r="D34" s="31"/>
      <c r="E34" s="31"/>
      <c r="F34" s="31"/>
      <c r="G34" s="31"/>
      <c r="H34" s="31"/>
      <c r="I34" s="31"/>
      <c r="J34" s="32"/>
      <c r="K34" s="33"/>
      <c r="L34" s="31"/>
      <c r="M34" s="31"/>
      <c r="N34" s="31"/>
      <c r="O34" s="31"/>
      <c r="P34" s="31"/>
      <c r="Q34" s="31"/>
      <c r="R34" s="32"/>
      <c r="S34" s="33"/>
      <c r="T34" s="34"/>
      <c r="U34" s="243"/>
      <c r="V34" s="243"/>
      <c r="W34" s="243"/>
      <c r="X34" s="243"/>
      <c r="Y34" s="243"/>
      <c r="Z34" s="35"/>
      <c r="AA34" s="36"/>
    </row>
    <row r="35" spans="2:27" ht="18" customHeight="1">
      <c r="B35" s="276"/>
      <c r="C35" s="295" t="s">
        <v>915</v>
      </c>
      <c r="D35" s="31">
        <f>E35+F35</f>
        <v>61</v>
      </c>
      <c r="E35" s="31">
        <v>61</v>
      </c>
      <c r="F35" s="31">
        <v>0</v>
      </c>
      <c r="G35" s="31">
        <f>H35+I35</f>
        <v>148</v>
      </c>
      <c r="H35" s="31">
        <v>141</v>
      </c>
      <c r="I35" s="31">
        <v>7</v>
      </c>
      <c r="J35" s="32" t="str">
        <f>IF(K35&lt;0,"△","")</f>
        <v/>
      </c>
      <c r="K35" s="33">
        <f>G35-D35</f>
        <v>87</v>
      </c>
      <c r="L35" s="31">
        <f>M35+N35</f>
        <v>128</v>
      </c>
      <c r="M35" s="31">
        <v>124</v>
      </c>
      <c r="N35" s="31">
        <v>4</v>
      </c>
      <c r="O35" s="31">
        <f>P35+Q35</f>
        <v>228</v>
      </c>
      <c r="P35" s="31">
        <v>191</v>
      </c>
      <c r="Q35" s="31">
        <v>37</v>
      </c>
      <c r="R35" s="32" t="str">
        <f>IF(S35&lt;0,"△","")</f>
        <v/>
      </c>
      <c r="S35" s="33">
        <f>O35-L35</f>
        <v>100</v>
      </c>
      <c r="T35" s="34">
        <f>U35+V35</f>
        <v>125</v>
      </c>
      <c r="U35" s="243">
        <v>123</v>
      </c>
      <c r="V35" s="243">
        <v>2</v>
      </c>
      <c r="W35" s="243">
        <f>X35+Y35</f>
        <v>229</v>
      </c>
      <c r="X35" s="243">
        <v>200</v>
      </c>
      <c r="Y35" s="243">
        <v>29</v>
      </c>
      <c r="Z35" s="35" t="str">
        <f t="shared" si="6"/>
        <v/>
      </c>
      <c r="AA35" s="36">
        <f>W35-T35</f>
        <v>104</v>
      </c>
    </row>
    <row r="36" spans="2:27" ht="18" customHeight="1">
      <c r="B36" s="276"/>
      <c r="C36" s="295" t="s">
        <v>24</v>
      </c>
      <c r="D36" s="31">
        <f>E36+F36</f>
        <v>51</v>
      </c>
      <c r="E36" s="31">
        <v>51</v>
      </c>
      <c r="F36" s="31">
        <v>0</v>
      </c>
      <c r="G36" s="31">
        <f>H36+I36</f>
        <v>92</v>
      </c>
      <c r="H36" s="31">
        <v>53</v>
      </c>
      <c r="I36" s="31">
        <v>39</v>
      </c>
      <c r="J36" s="32" t="str">
        <f>IF(K36&lt;0,"△","")</f>
        <v/>
      </c>
      <c r="K36" s="33">
        <f>G36-D36</f>
        <v>41</v>
      </c>
      <c r="L36" s="31">
        <f>M36+N36</f>
        <v>95</v>
      </c>
      <c r="M36" s="31">
        <v>90</v>
      </c>
      <c r="N36" s="31">
        <v>5</v>
      </c>
      <c r="O36" s="31">
        <f>P36+Q36</f>
        <v>53</v>
      </c>
      <c r="P36" s="31">
        <v>20</v>
      </c>
      <c r="Q36" s="31">
        <v>33</v>
      </c>
      <c r="R36" s="32" t="str">
        <f>IF(S36&lt;0,"△","")</f>
        <v>△</v>
      </c>
      <c r="S36" s="33">
        <f>O36-L36</f>
        <v>-42</v>
      </c>
      <c r="T36" s="34">
        <f>U36+V36</f>
        <v>105</v>
      </c>
      <c r="U36" s="243">
        <v>99</v>
      </c>
      <c r="V36" s="243">
        <v>6</v>
      </c>
      <c r="W36" s="243">
        <f>X36+Y36</f>
        <v>103</v>
      </c>
      <c r="X36" s="243">
        <v>38</v>
      </c>
      <c r="Y36" s="243">
        <v>65</v>
      </c>
      <c r="Z36" s="35" t="str">
        <f t="shared" si="6"/>
        <v>△</v>
      </c>
      <c r="AA36" s="36">
        <f>W36-T36</f>
        <v>-2</v>
      </c>
    </row>
    <row r="37" spans="2:27" ht="18" customHeight="1">
      <c r="B37" s="276"/>
      <c r="C37" s="295" t="s">
        <v>25</v>
      </c>
      <c r="D37" s="31">
        <f>E37+F37</f>
        <v>111</v>
      </c>
      <c r="E37" s="31">
        <v>109</v>
      </c>
      <c r="F37" s="31">
        <v>2</v>
      </c>
      <c r="G37" s="31">
        <f>H37+I37</f>
        <v>173</v>
      </c>
      <c r="H37" s="31">
        <v>140</v>
      </c>
      <c r="I37" s="31">
        <v>33</v>
      </c>
      <c r="J37" s="32" t="str">
        <f>IF(K37&lt;0,"△","")</f>
        <v/>
      </c>
      <c r="K37" s="33">
        <f>G37-D37</f>
        <v>62</v>
      </c>
      <c r="L37" s="31">
        <f>M37+N37</f>
        <v>164</v>
      </c>
      <c r="M37" s="31">
        <v>146</v>
      </c>
      <c r="N37" s="31">
        <v>18</v>
      </c>
      <c r="O37" s="31">
        <f>P37+Q37</f>
        <v>277</v>
      </c>
      <c r="P37" s="31">
        <v>189</v>
      </c>
      <c r="Q37" s="31">
        <v>88</v>
      </c>
      <c r="R37" s="32" t="str">
        <f>IF(S37&lt;0,"△","")</f>
        <v/>
      </c>
      <c r="S37" s="33">
        <f>O37-L37</f>
        <v>113</v>
      </c>
      <c r="T37" s="34">
        <f>U37+V37</f>
        <v>118</v>
      </c>
      <c r="U37" s="243">
        <v>111</v>
      </c>
      <c r="V37" s="243">
        <v>7</v>
      </c>
      <c r="W37" s="243">
        <f>X37+Y37</f>
        <v>127</v>
      </c>
      <c r="X37" s="243">
        <v>98</v>
      </c>
      <c r="Y37" s="243">
        <v>29</v>
      </c>
      <c r="Z37" s="35" t="str">
        <f t="shared" si="6"/>
        <v/>
      </c>
      <c r="AA37" s="36">
        <f>W37-T37</f>
        <v>9</v>
      </c>
    </row>
    <row r="38" spans="2:27" ht="6.9" customHeight="1">
      <c r="B38" s="276"/>
      <c r="C38" s="295"/>
      <c r="D38" s="31"/>
      <c r="E38" s="31"/>
      <c r="F38" s="31"/>
      <c r="G38" s="31"/>
      <c r="H38" s="31"/>
      <c r="I38" s="31"/>
      <c r="J38" s="32"/>
      <c r="K38" s="33"/>
      <c r="L38" s="31"/>
      <c r="M38" s="31"/>
      <c r="N38" s="31"/>
      <c r="O38" s="31"/>
      <c r="P38" s="31"/>
      <c r="Q38" s="31"/>
      <c r="R38" s="32"/>
      <c r="S38" s="33"/>
      <c r="T38" s="34"/>
      <c r="U38" s="243"/>
      <c r="V38" s="243"/>
      <c r="W38" s="243"/>
      <c r="X38" s="243"/>
      <c r="Y38" s="243"/>
      <c r="Z38" s="35"/>
      <c r="AA38" s="36"/>
    </row>
    <row r="39" spans="2:27" ht="18" customHeight="1">
      <c r="B39" s="439" t="s">
        <v>26</v>
      </c>
      <c r="C39" s="652"/>
      <c r="D39" s="31">
        <f t="shared" ref="D39:I39" si="25">SUM(D41:D42)</f>
        <v>60</v>
      </c>
      <c r="E39" s="31">
        <f t="shared" si="25"/>
        <v>0</v>
      </c>
      <c r="F39" s="31">
        <f t="shared" si="25"/>
        <v>60</v>
      </c>
      <c r="G39" s="31">
        <f t="shared" si="25"/>
        <v>69</v>
      </c>
      <c r="H39" s="31">
        <f t="shared" si="25"/>
        <v>0</v>
      </c>
      <c r="I39" s="31">
        <f t="shared" si="25"/>
        <v>69</v>
      </c>
      <c r="J39" s="32" t="str">
        <f>IF(K39&lt;0,"△","")</f>
        <v/>
      </c>
      <c r="K39" s="33">
        <f>G39-D39</f>
        <v>9</v>
      </c>
      <c r="L39" s="31">
        <f t="shared" ref="L39:Q39" si="26">SUM(L41:L42)</f>
        <v>75</v>
      </c>
      <c r="M39" s="31">
        <f t="shared" si="26"/>
        <v>0</v>
      </c>
      <c r="N39" s="31">
        <f t="shared" si="26"/>
        <v>75</v>
      </c>
      <c r="O39" s="31">
        <f t="shared" si="26"/>
        <v>83</v>
      </c>
      <c r="P39" s="31">
        <f t="shared" si="26"/>
        <v>0</v>
      </c>
      <c r="Q39" s="31">
        <f t="shared" si="26"/>
        <v>83</v>
      </c>
      <c r="R39" s="32" t="str">
        <f>IF(S39&lt;0,"△","")</f>
        <v/>
      </c>
      <c r="S39" s="33">
        <f>O39-L39</f>
        <v>8</v>
      </c>
      <c r="T39" s="34">
        <f t="shared" ref="T39:Y39" si="27">SUM(T41:T42)</f>
        <v>166</v>
      </c>
      <c r="U39" s="243">
        <f t="shared" si="27"/>
        <v>0</v>
      </c>
      <c r="V39" s="243">
        <f t="shared" si="27"/>
        <v>166</v>
      </c>
      <c r="W39" s="243">
        <f t="shared" si="27"/>
        <v>79</v>
      </c>
      <c r="X39" s="243">
        <f t="shared" si="27"/>
        <v>0</v>
      </c>
      <c r="Y39" s="243">
        <f t="shared" si="27"/>
        <v>79</v>
      </c>
      <c r="Z39" s="35" t="str">
        <f t="shared" si="6"/>
        <v>△</v>
      </c>
      <c r="AA39" s="36">
        <f>W39-T39</f>
        <v>-87</v>
      </c>
    </row>
    <row r="40" spans="2:27" ht="6.9" customHeight="1">
      <c r="B40" s="276"/>
      <c r="C40" s="295"/>
      <c r="D40" s="31"/>
      <c r="E40" s="31"/>
      <c r="F40" s="31"/>
      <c r="G40" s="31"/>
      <c r="H40" s="31"/>
      <c r="I40" s="31"/>
      <c r="J40" s="32"/>
      <c r="K40" s="33"/>
      <c r="L40" s="31"/>
      <c r="M40" s="31"/>
      <c r="N40" s="31"/>
      <c r="O40" s="31"/>
      <c r="P40" s="31"/>
      <c r="Q40" s="31"/>
      <c r="R40" s="32"/>
      <c r="S40" s="33"/>
      <c r="T40" s="34"/>
      <c r="U40" s="243"/>
      <c r="V40" s="243"/>
      <c r="W40" s="243"/>
      <c r="X40" s="243"/>
      <c r="Y40" s="243"/>
      <c r="Z40" s="35"/>
      <c r="AA40" s="36"/>
    </row>
    <row r="41" spans="2:27" ht="17.25" customHeight="1">
      <c r="B41" s="276"/>
      <c r="C41" s="359" t="s">
        <v>7</v>
      </c>
      <c r="D41" s="31">
        <f>E41+F41</f>
        <v>60</v>
      </c>
      <c r="E41" s="31">
        <v>0</v>
      </c>
      <c r="F41" s="31">
        <v>60</v>
      </c>
      <c r="G41" s="31">
        <f>H41+I41</f>
        <v>67</v>
      </c>
      <c r="H41" s="31">
        <v>0</v>
      </c>
      <c r="I41" s="31">
        <v>67</v>
      </c>
      <c r="J41" s="32" t="str">
        <f>IF(K41&lt;0,"△","")</f>
        <v/>
      </c>
      <c r="K41" s="33">
        <f>G41-D41</f>
        <v>7</v>
      </c>
      <c r="L41" s="31">
        <f>M41+N41</f>
        <v>73</v>
      </c>
      <c r="M41" s="31">
        <v>0</v>
      </c>
      <c r="N41" s="31">
        <v>73</v>
      </c>
      <c r="O41" s="31">
        <f>P41+Q41</f>
        <v>83</v>
      </c>
      <c r="P41" s="31">
        <v>0</v>
      </c>
      <c r="Q41" s="31">
        <v>83</v>
      </c>
      <c r="R41" s="32" t="str">
        <f>IF(S41&lt;0,"△","")</f>
        <v/>
      </c>
      <c r="S41" s="33">
        <f>O41-L41</f>
        <v>10</v>
      </c>
      <c r="T41" s="34">
        <f>U41+V41</f>
        <v>164</v>
      </c>
      <c r="U41" s="243">
        <v>0</v>
      </c>
      <c r="V41" s="243">
        <v>164</v>
      </c>
      <c r="W41" s="243">
        <f>X41+Y41</f>
        <v>78</v>
      </c>
      <c r="X41" s="243">
        <v>0</v>
      </c>
      <c r="Y41" s="243">
        <v>78</v>
      </c>
      <c r="Z41" s="35" t="str">
        <f t="shared" si="6"/>
        <v>△</v>
      </c>
      <c r="AA41" s="36">
        <f>W41-T41</f>
        <v>-86</v>
      </c>
    </row>
    <row r="42" spans="2:27" ht="18" customHeight="1" thickBot="1">
      <c r="B42" s="296"/>
      <c r="C42" s="19" t="s">
        <v>27</v>
      </c>
      <c r="D42" s="37">
        <f>E42+F42</f>
        <v>0</v>
      </c>
      <c r="E42" s="37">
        <v>0</v>
      </c>
      <c r="F42" s="37">
        <v>0</v>
      </c>
      <c r="G42" s="37">
        <f>H42+I42</f>
        <v>2</v>
      </c>
      <c r="H42" s="37">
        <v>0</v>
      </c>
      <c r="I42" s="37">
        <v>2</v>
      </c>
      <c r="J42" s="38" t="str">
        <f>IF(K42&lt;0,"△","")</f>
        <v/>
      </c>
      <c r="K42" s="39">
        <f>G42-D42</f>
        <v>2</v>
      </c>
      <c r="L42" s="37">
        <f>M42+N42</f>
        <v>2</v>
      </c>
      <c r="M42" s="37">
        <v>0</v>
      </c>
      <c r="N42" s="37">
        <v>2</v>
      </c>
      <c r="O42" s="37">
        <f>P42+Q42</f>
        <v>0</v>
      </c>
      <c r="P42" s="37">
        <v>0</v>
      </c>
      <c r="Q42" s="37">
        <v>0</v>
      </c>
      <c r="R42" s="38" t="str">
        <f>IF(S42&lt;0,"△","")</f>
        <v>△</v>
      </c>
      <c r="S42" s="39">
        <f>O42-L42</f>
        <v>-2</v>
      </c>
      <c r="T42" s="207">
        <f>U42+V42</f>
        <v>2</v>
      </c>
      <c r="U42" s="244">
        <v>0</v>
      </c>
      <c r="V42" s="244">
        <v>2</v>
      </c>
      <c r="W42" s="244">
        <f>X42+Y42</f>
        <v>1</v>
      </c>
      <c r="X42" s="244">
        <v>0</v>
      </c>
      <c r="Y42" s="244">
        <v>1</v>
      </c>
      <c r="Z42" s="245" t="str">
        <f t="shared" si="6"/>
        <v>△</v>
      </c>
      <c r="AA42" s="246">
        <f>W42-T42</f>
        <v>-1</v>
      </c>
    </row>
    <row r="43" spans="2:27" ht="18" customHeight="1">
      <c r="C43" s="2" t="s">
        <v>28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2:27" ht="13.5" customHeight="1">
      <c r="C44" s="2" t="s">
        <v>245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</sheetData>
  <mergeCells count="19">
    <mergeCell ref="B11:C11"/>
    <mergeCell ref="B13:C13"/>
    <mergeCell ref="B39:C39"/>
    <mergeCell ref="O5:Q5"/>
    <mergeCell ref="R5:S9"/>
    <mergeCell ref="T5:V5"/>
    <mergeCell ref="W5:Y5"/>
    <mergeCell ref="Z5:AA9"/>
    <mergeCell ref="B7:C7"/>
    <mergeCell ref="K2:Q2"/>
    <mergeCell ref="X3:AA3"/>
    <mergeCell ref="D4:K4"/>
    <mergeCell ref="L4:S4"/>
    <mergeCell ref="T4:AA4"/>
    <mergeCell ref="B5:C5"/>
    <mergeCell ref="D5:F5"/>
    <mergeCell ref="G5:I5"/>
    <mergeCell ref="J5:K9"/>
    <mergeCell ref="L5:N5"/>
  </mergeCells>
  <phoneticPr fontId="13"/>
  <pageMargins left="0.39370078740157483" right="0.39370078740157483" top="0.59055118110236227" bottom="0.59055118110236227" header="0.51181102362204722" footer="0.51181102362204722"/>
  <pageSetup paperSize="9" scale="8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T26"/>
  <sheetViews>
    <sheetView showGridLines="0" topLeftCell="H1" zoomScaleNormal="100" zoomScaleSheetLayoutView="100" workbookViewId="0">
      <selection activeCell="H43" sqref="H43"/>
    </sheetView>
  </sheetViews>
  <sheetFormatPr defaultColWidth="9" defaultRowHeight="13.2"/>
  <cols>
    <col min="1" max="1" width="5" style="2" customWidth="1"/>
    <col min="2" max="2" width="4.6640625" style="2" bestFit="1" customWidth="1"/>
    <col min="3" max="3" width="11.77734375" style="2" customWidth="1"/>
    <col min="4" max="4" width="0.88671875" style="2" customWidth="1"/>
    <col min="5" max="5" width="10.6640625" style="2" customWidth="1"/>
    <col min="6" max="6" width="11.6640625" style="2" customWidth="1"/>
    <col min="7" max="7" width="10.6640625" style="2" customWidth="1"/>
    <col min="8" max="14" width="10" style="2" customWidth="1"/>
    <col min="15" max="17" width="11" style="2" customWidth="1"/>
    <col min="18" max="18" width="9.109375" style="2" customWidth="1"/>
    <col min="19" max="19" width="8.109375" style="2" bestFit="1" customWidth="1"/>
    <col min="20" max="20" width="11.6640625" style="2" bestFit="1" customWidth="1"/>
    <col min="21" max="21" width="5" style="2" customWidth="1"/>
    <col min="22" max="16384" width="9" style="2"/>
  </cols>
  <sheetData>
    <row r="1" spans="2:17" ht="13.5" customHeight="1"/>
    <row r="2" spans="2:17" ht="18" customHeight="1">
      <c r="F2" s="365" t="s">
        <v>843</v>
      </c>
      <c r="G2" s="438" t="s">
        <v>719</v>
      </c>
      <c r="H2" s="438"/>
      <c r="I2" s="438"/>
      <c r="J2" s="438"/>
      <c r="K2" s="438"/>
    </row>
    <row r="3" spans="2:17" ht="18" customHeight="1" thickBot="1">
      <c r="Q3" s="279" t="s">
        <v>874</v>
      </c>
    </row>
    <row r="4" spans="2:17" ht="12.75" customHeight="1">
      <c r="B4" s="415" t="s">
        <v>363</v>
      </c>
      <c r="C4" s="415"/>
      <c r="D4" s="258"/>
      <c r="E4" s="409" t="s">
        <v>188</v>
      </c>
      <c r="F4" s="442"/>
      <c r="G4" s="418" t="s">
        <v>370</v>
      </c>
      <c r="H4" s="419"/>
      <c r="I4" s="419"/>
      <c r="J4" s="419"/>
      <c r="K4" s="419"/>
      <c r="L4" s="419"/>
      <c r="M4" s="419"/>
      <c r="N4" s="419"/>
      <c r="O4" s="420"/>
      <c r="P4" s="446" t="s">
        <v>365</v>
      </c>
      <c r="Q4" s="447"/>
    </row>
    <row r="5" spans="2:17" ht="12.75" customHeight="1">
      <c r="B5" s="416"/>
      <c r="C5" s="416"/>
      <c r="D5" s="259"/>
      <c r="E5" s="411"/>
      <c r="F5" s="443"/>
      <c r="G5" s="452" t="s">
        <v>189</v>
      </c>
      <c r="H5" s="453"/>
      <c r="I5" s="453"/>
      <c r="J5" s="453"/>
      <c r="K5" s="453"/>
      <c r="L5" s="453"/>
      <c r="M5" s="453"/>
      <c r="N5" s="454"/>
      <c r="O5" s="444" t="s">
        <v>190</v>
      </c>
      <c r="P5" s="448" t="s">
        <v>189</v>
      </c>
      <c r="Q5" s="256" t="s">
        <v>364</v>
      </c>
    </row>
    <row r="6" spans="2:17">
      <c r="B6" s="416"/>
      <c r="C6" s="416"/>
      <c r="D6" s="259"/>
      <c r="E6" s="440" t="s">
        <v>189</v>
      </c>
      <c r="F6" s="440" t="s">
        <v>190</v>
      </c>
      <c r="G6" s="440" t="s">
        <v>188</v>
      </c>
      <c r="H6" s="444" t="s">
        <v>366</v>
      </c>
      <c r="I6" s="444" t="s">
        <v>222</v>
      </c>
      <c r="J6" s="455" t="s">
        <v>223</v>
      </c>
      <c r="K6" s="444" t="s">
        <v>224</v>
      </c>
      <c r="L6" s="444" t="s">
        <v>225</v>
      </c>
      <c r="M6" s="444" t="s">
        <v>226</v>
      </c>
      <c r="N6" s="444" t="s">
        <v>31</v>
      </c>
      <c r="O6" s="451"/>
      <c r="P6" s="449"/>
      <c r="Q6" s="256"/>
    </row>
    <row r="7" spans="2:17">
      <c r="B7" s="417"/>
      <c r="C7" s="417"/>
      <c r="D7" s="260"/>
      <c r="E7" s="441"/>
      <c r="F7" s="441"/>
      <c r="G7" s="441"/>
      <c r="H7" s="445"/>
      <c r="I7" s="445"/>
      <c r="J7" s="422"/>
      <c r="K7" s="445"/>
      <c r="L7" s="445"/>
      <c r="M7" s="445"/>
      <c r="N7" s="445"/>
      <c r="O7" s="445"/>
      <c r="P7" s="450"/>
      <c r="Q7" s="257" t="s">
        <v>367</v>
      </c>
    </row>
    <row r="8" spans="2:17">
      <c r="B8" s="1"/>
      <c r="C8" s="1"/>
      <c r="D8" s="1"/>
      <c r="E8" s="10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>
      <c r="B9" s="439" t="s">
        <v>188</v>
      </c>
      <c r="C9" s="439"/>
      <c r="D9" s="276"/>
      <c r="E9" s="41">
        <f>SUM(E10:E25)</f>
        <v>48858</v>
      </c>
      <c r="F9" s="22">
        <f t="shared" ref="F9:J9" si="0">SUM(F10:F25)</f>
        <v>113979</v>
      </c>
      <c r="G9" s="22">
        <f t="shared" si="0"/>
        <v>48726</v>
      </c>
      <c r="H9" s="22">
        <f t="shared" si="0"/>
        <v>16608</v>
      </c>
      <c r="I9" s="22">
        <f t="shared" si="0"/>
        <v>15272</v>
      </c>
      <c r="J9" s="22">
        <f t="shared" si="0"/>
        <v>8320</v>
      </c>
      <c r="K9" s="22">
        <f t="shared" ref="K9:Q9" si="1">SUM(K10:K25)</f>
        <v>5855</v>
      </c>
      <c r="L9" s="22">
        <f t="shared" si="1"/>
        <v>1971</v>
      </c>
      <c r="M9" s="22">
        <f t="shared" si="1"/>
        <v>511</v>
      </c>
      <c r="N9" s="22">
        <f t="shared" si="1"/>
        <v>189</v>
      </c>
      <c r="O9" s="22">
        <f t="shared" si="1"/>
        <v>109844</v>
      </c>
      <c r="P9" s="22">
        <f t="shared" si="1"/>
        <v>132</v>
      </c>
      <c r="Q9" s="22">
        <f t="shared" si="1"/>
        <v>4135</v>
      </c>
    </row>
    <row r="10" spans="2:17">
      <c r="B10" s="1"/>
      <c r="C10" s="276" t="s">
        <v>368</v>
      </c>
      <c r="D10" s="276"/>
      <c r="E10" s="109">
        <v>6466</v>
      </c>
      <c r="F10" s="110">
        <v>15618</v>
      </c>
      <c r="G10" s="22">
        <v>6443</v>
      </c>
      <c r="H10" s="110">
        <v>1881</v>
      </c>
      <c r="I10" s="110">
        <v>2249</v>
      </c>
      <c r="J10" s="110">
        <v>1142</v>
      </c>
      <c r="K10" s="110">
        <v>795</v>
      </c>
      <c r="L10" s="110">
        <v>260</v>
      </c>
      <c r="M10" s="110">
        <v>83</v>
      </c>
      <c r="N10" s="110">
        <v>33</v>
      </c>
      <c r="O10" s="110">
        <v>15018</v>
      </c>
      <c r="P10" s="110">
        <v>23</v>
      </c>
      <c r="Q10" s="110">
        <v>600</v>
      </c>
    </row>
    <row r="11" spans="2:17">
      <c r="B11" s="1"/>
      <c r="C11" s="276" t="s">
        <v>200</v>
      </c>
      <c r="D11" s="276"/>
      <c r="E11" s="109">
        <v>5021</v>
      </c>
      <c r="F11" s="110">
        <v>10966</v>
      </c>
      <c r="G11" s="22">
        <v>5008</v>
      </c>
      <c r="H11" s="110">
        <v>1916</v>
      </c>
      <c r="I11" s="110">
        <v>1500</v>
      </c>
      <c r="J11" s="110">
        <v>830</v>
      </c>
      <c r="K11" s="110">
        <v>576</v>
      </c>
      <c r="L11" s="110">
        <v>153</v>
      </c>
      <c r="M11" s="110">
        <v>23</v>
      </c>
      <c r="N11" s="110">
        <v>10</v>
      </c>
      <c r="O11" s="110">
        <v>10688</v>
      </c>
      <c r="P11" s="110">
        <v>13</v>
      </c>
      <c r="Q11" s="110">
        <v>278</v>
      </c>
    </row>
    <row r="12" spans="2:17">
      <c r="B12" s="1"/>
      <c r="C12" s="276" t="s">
        <v>201</v>
      </c>
      <c r="D12" s="276"/>
      <c r="E12" s="109">
        <v>4199</v>
      </c>
      <c r="F12" s="110">
        <v>8798</v>
      </c>
      <c r="G12" s="22">
        <v>4194</v>
      </c>
      <c r="H12" s="110">
        <v>1681</v>
      </c>
      <c r="I12" s="110">
        <v>1290</v>
      </c>
      <c r="J12" s="110">
        <v>638</v>
      </c>
      <c r="K12" s="110">
        <v>403</v>
      </c>
      <c r="L12" s="110">
        <v>132</v>
      </c>
      <c r="M12" s="110">
        <v>42</v>
      </c>
      <c r="N12" s="110">
        <v>8</v>
      </c>
      <c r="O12" s="110">
        <v>8759</v>
      </c>
      <c r="P12" s="110">
        <v>5</v>
      </c>
      <c r="Q12" s="110">
        <v>39</v>
      </c>
    </row>
    <row r="13" spans="2:17">
      <c r="B13" s="1"/>
      <c r="C13" s="276" t="s">
        <v>202</v>
      </c>
      <c r="D13" s="276"/>
      <c r="E13" s="109">
        <v>2382</v>
      </c>
      <c r="F13" s="110">
        <v>5199</v>
      </c>
      <c r="G13" s="22">
        <v>2376</v>
      </c>
      <c r="H13" s="110">
        <v>989</v>
      </c>
      <c r="I13" s="110">
        <v>666</v>
      </c>
      <c r="J13" s="110">
        <v>344</v>
      </c>
      <c r="K13" s="110">
        <v>251</v>
      </c>
      <c r="L13" s="110">
        <v>95</v>
      </c>
      <c r="M13" s="110">
        <v>24</v>
      </c>
      <c r="N13" s="110">
        <v>7</v>
      </c>
      <c r="O13" s="110">
        <v>5029</v>
      </c>
      <c r="P13" s="110">
        <v>6</v>
      </c>
      <c r="Q13" s="110">
        <v>170</v>
      </c>
    </row>
    <row r="14" spans="2:17">
      <c r="B14" s="1"/>
      <c r="C14" s="276" t="s">
        <v>203</v>
      </c>
      <c r="D14" s="276"/>
      <c r="E14" s="109">
        <v>3318</v>
      </c>
      <c r="F14" s="110">
        <v>7241</v>
      </c>
      <c r="G14" s="22">
        <v>3308</v>
      </c>
      <c r="H14" s="110">
        <v>1287</v>
      </c>
      <c r="I14" s="110">
        <v>969</v>
      </c>
      <c r="J14" s="110">
        <v>548</v>
      </c>
      <c r="K14" s="110">
        <v>355</v>
      </c>
      <c r="L14" s="110">
        <v>108</v>
      </c>
      <c r="M14" s="110">
        <v>34</v>
      </c>
      <c r="N14" s="110">
        <v>7</v>
      </c>
      <c r="O14" s="110">
        <v>7086</v>
      </c>
      <c r="P14" s="110">
        <v>10</v>
      </c>
      <c r="Q14" s="110">
        <v>155</v>
      </c>
    </row>
    <row r="15" spans="2:17">
      <c r="B15" s="1"/>
      <c r="C15" s="276" t="s">
        <v>204</v>
      </c>
      <c r="D15" s="276"/>
      <c r="E15" s="109">
        <v>3594</v>
      </c>
      <c r="F15" s="110">
        <v>8304</v>
      </c>
      <c r="G15" s="22">
        <v>3587</v>
      </c>
      <c r="H15" s="110">
        <v>1312</v>
      </c>
      <c r="I15" s="110">
        <v>1007</v>
      </c>
      <c r="J15" s="110">
        <v>599</v>
      </c>
      <c r="K15" s="110">
        <v>456</v>
      </c>
      <c r="L15" s="110">
        <v>166</v>
      </c>
      <c r="M15" s="110">
        <v>38</v>
      </c>
      <c r="N15" s="110">
        <v>9</v>
      </c>
      <c r="O15" s="110">
        <v>8070</v>
      </c>
      <c r="P15" s="110">
        <v>7</v>
      </c>
      <c r="Q15" s="110">
        <v>234</v>
      </c>
    </row>
    <row r="16" spans="2:17">
      <c r="B16" s="1"/>
      <c r="C16" s="276" t="s">
        <v>205</v>
      </c>
      <c r="D16" s="276"/>
      <c r="E16" s="109">
        <v>50</v>
      </c>
      <c r="F16" s="110">
        <v>71</v>
      </c>
      <c r="G16" s="22">
        <v>50</v>
      </c>
      <c r="H16" s="110">
        <v>31</v>
      </c>
      <c r="I16" s="110">
        <v>18</v>
      </c>
      <c r="J16" s="110">
        <v>0</v>
      </c>
      <c r="K16" s="110">
        <v>1</v>
      </c>
      <c r="L16" s="110">
        <v>0</v>
      </c>
      <c r="M16" s="110">
        <v>0</v>
      </c>
      <c r="N16" s="110">
        <v>0</v>
      </c>
      <c r="O16" s="110">
        <v>71</v>
      </c>
      <c r="P16" s="110">
        <v>0</v>
      </c>
      <c r="Q16" s="110">
        <v>0</v>
      </c>
    </row>
    <row r="17" spans="2:20">
      <c r="B17" s="1"/>
      <c r="C17" s="276" t="s">
        <v>206</v>
      </c>
      <c r="D17" s="276"/>
      <c r="E17" s="109">
        <v>503</v>
      </c>
      <c r="F17" s="110">
        <v>1091</v>
      </c>
      <c r="G17" s="22">
        <v>502</v>
      </c>
      <c r="H17" s="110">
        <v>165</v>
      </c>
      <c r="I17" s="110">
        <v>197</v>
      </c>
      <c r="J17" s="110">
        <v>81</v>
      </c>
      <c r="K17" s="110">
        <v>42</v>
      </c>
      <c r="L17" s="110">
        <v>12</v>
      </c>
      <c r="M17" s="110">
        <v>5</v>
      </c>
      <c r="N17" s="110">
        <v>0</v>
      </c>
      <c r="O17" s="110">
        <v>1060</v>
      </c>
      <c r="P17" s="110">
        <v>1</v>
      </c>
      <c r="Q17" s="110">
        <v>31</v>
      </c>
    </row>
    <row r="18" spans="2:20">
      <c r="B18" s="1"/>
      <c r="C18" s="276" t="s">
        <v>207</v>
      </c>
      <c r="D18" s="276"/>
      <c r="E18" s="109">
        <v>5674</v>
      </c>
      <c r="F18" s="110">
        <v>13887</v>
      </c>
      <c r="G18" s="22">
        <v>5653</v>
      </c>
      <c r="H18" s="110">
        <v>2005</v>
      </c>
      <c r="I18" s="110">
        <v>1632</v>
      </c>
      <c r="J18" s="110">
        <v>956</v>
      </c>
      <c r="K18" s="110">
        <v>740</v>
      </c>
      <c r="L18" s="110">
        <v>231</v>
      </c>
      <c r="M18" s="110">
        <v>67</v>
      </c>
      <c r="N18" s="110">
        <v>22</v>
      </c>
      <c r="O18" s="110">
        <v>12819</v>
      </c>
      <c r="P18" s="110">
        <v>21</v>
      </c>
      <c r="Q18" s="110">
        <v>1068</v>
      </c>
    </row>
    <row r="19" spans="2:20">
      <c r="B19" s="1"/>
      <c r="C19" s="276" t="s">
        <v>208</v>
      </c>
      <c r="D19" s="276"/>
      <c r="E19" s="109">
        <v>6696</v>
      </c>
      <c r="F19" s="110">
        <v>15766</v>
      </c>
      <c r="G19" s="22">
        <v>6690</v>
      </c>
      <c r="H19" s="110">
        <v>2096</v>
      </c>
      <c r="I19" s="110">
        <v>2085</v>
      </c>
      <c r="J19" s="110">
        <v>1206</v>
      </c>
      <c r="K19" s="110">
        <v>916</v>
      </c>
      <c r="L19" s="110">
        <v>295</v>
      </c>
      <c r="M19" s="110">
        <v>66</v>
      </c>
      <c r="N19" s="110">
        <v>26</v>
      </c>
      <c r="O19" s="110">
        <v>15615</v>
      </c>
      <c r="P19" s="110">
        <v>6</v>
      </c>
      <c r="Q19" s="110">
        <v>151</v>
      </c>
    </row>
    <row r="20" spans="2:20">
      <c r="B20" s="1"/>
      <c r="C20" s="276" t="s">
        <v>209</v>
      </c>
      <c r="D20" s="276"/>
      <c r="E20" s="109">
        <v>1596</v>
      </c>
      <c r="F20" s="110">
        <v>3405</v>
      </c>
      <c r="G20" s="22">
        <v>1591</v>
      </c>
      <c r="H20" s="110">
        <v>677</v>
      </c>
      <c r="I20" s="110">
        <v>446</v>
      </c>
      <c r="J20" s="110">
        <v>248</v>
      </c>
      <c r="K20" s="110">
        <v>139</v>
      </c>
      <c r="L20" s="110">
        <v>62</v>
      </c>
      <c r="M20" s="110">
        <v>12</v>
      </c>
      <c r="N20" s="110">
        <v>7</v>
      </c>
      <c r="O20" s="110">
        <v>3303</v>
      </c>
      <c r="P20" s="110">
        <v>5</v>
      </c>
      <c r="Q20" s="110">
        <v>102</v>
      </c>
    </row>
    <row r="21" spans="2:20">
      <c r="B21" s="1"/>
      <c r="C21" s="276" t="s">
        <v>210</v>
      </c>
      <c r="D21" s="276"/>
      <c r="E21" s="111">
        <v>3298</v>
      </c>
      <c r="F21" s="112">
        <v>8399</v>
      </c>
      <c r="G21" s="112">
        <v>3286</v>
      </c>
      <c r="H21" s="112">
        <v>906</v>
      </c>
      <c r="I21" s="112">
        <v>1036</v>
      </c>
      <c r="J21" s="112">
        <v>618</v>
      </c>
      <c r="K21" s="112">
        <v>463</v>
      </c>
      <c r="L21" s="112">
        <v>209</v>
      </c>
      <c r="M21" s="112">
        <v>35</v>
      </c>
      <c r="N21" s="112">
        <v>19</v>
      </c>
      <c r="O21" s="112">
        <v>8080</v>
      </c>
      <c r="P21" s="112">
        <v>12</v>
      </c>
      <c r="Q21" s="112">
        <v>319</v>
      </c>
    </row>
    <row r="22" spans="2:20">
      <c r="B22" s="1"/>
      <c r="C22" s="276" t="s">
        <v>838</v>
      </c>
      <c r="D22" s="276"/>
      <c r="E22" s="111">
        <v>2168</v>
      </c>
      <c r="F22" s="112">
        <v>5387</v>
      </c>
      <c r="G22" s="112">
        <v>2162</v>
      </c>
      <c r="H22" s="112">
        <v>527</v>
      </c>
      <c r="I22" s="112">
        <v>804</v>
      </c>
      <c r="J22" s="112">
        <v>392</v>
      </c>
      <c r="K22" s="112">
        <v>303</v>
      </c>
      <c r="L22" s="112">
        <v>89</v>
      </c>
      <c r="M22" s="112">
        <v>28</v>
      </c>
      <c r="N22" s="112">
        <v>19</v>
      </c>
      <c r="O22" s="112">
        <v>5273</v>
      </c>
      <c r="P22" s="112">
        <v>6</v>
      </c>
      <c r="Q22" s="112">
        <v>114</v>
      </c>
    </row>
    <row r="23" spans="2:20">
      <c r="B23" s="1"/>
      <c r="C23" s="276" t="s">
        <v>211</v>
      </c>
      <c r="D23" s="276"/>
      <c r="E23" s="109">
        <v>830</v>
      </c>
      <c r="F23" s="110">
        <v>1814</v>
      </c>
      <c r="G23" s="22">
        <v>830</v>
      </c>
      <c r="H23" s="110">
        <v>268</v>
      </c>
      <c r="I23" s="110">
        <v>297</v>
      </c>
      <c r="J23" s="110">
        <v>152</v>
      </c>
      <c r="K23" s="110">
        <v>79</v>
      </c>
      <c r="L23" s="110">
        <v>26</v>
      </c>
      <c r="M23" s="110">
        <v>6</v>
      </c>
      <c r="N23" s="110">
        <v>2</v>
      </c>
      <c r="O23" s="110">
        <v>1814</v>
      </c>
      <c r="P23" s="110">
        <v>0</v>
      </c>
      <c r="Q23" s="110">
        <v>0</v>
      </c>
    </row>
    <row r="24" spans="2:20">
      <c r="B24" s="1"/>
      <c r="C24" s="276" t="s">
        <v>212</v>
      </c>
      <c r="D24" s="276"/>
      <c r="E24" s="109">
        <v>1216</v>
      </c>
      <c r="F24" s="110">
        <v>2953</v>
      </c>
      <c r="G24" s="22">
        <v>1215</v>
      </c>
      <c r="H24" s="110">
        <v>294</v>
      </c>
      <c r="I24" s="110">
        <v>463</v>
      </c>
      <c r="J24" s="110">
        <v>231</v>
      </c>
      <c r="K24" s="110">
        <v>146</v>
      </c>
      <c r="L24" s="110">
        <v>49</v>
      </c>
      <c r="M24" s="110">
        <v>22</v>
      </c>
      <c r="N24" s="110">
        <v>10</v>
      </c>
      <c r="O24" s="110">
        <v>2947</v>
      </c>
      <c r="P24" s="110">
        <v>1</v>
      </c>
      <c r="Q24" s="110">
        <v>6</v>
      </c>
    </row>
    <row r="25" spans="2:20" ht="13.8" thickBot="1">
      <c r="B25" s="3"/>
      <c r="C25" s="296" t="s">
        <v>213</v>
      </c>
      <c r="D25" s="296"/>
      <c r="E25" s="113">
        <v>1847</v>
      </c>
      <c r="F25" s="114">
        <v>5080</v>
      </c>
      <c r="G25" s="115">
        <v>1831</v>
      </c>
      <c r="H25" s="114">
        <v>573</v>
      </c>
      <c r="I25" s="114">
        <v>613</v>
      </c>
      <c r="J25" s="114">
        <v>335</v>
      </c>
      <c r="K25" s="114">
        <v>190</v>
      </c>
      <c r="L25" s="114">
        <v>84</v>
      </c>
      <c r="M25" s="114">
        <v>26</v>
      </c>
      <c r="N25" s="114">
        <v>10</v>
      </c>
      <c r="O25" s="114">
        <v>4212</v>
      </c>
      <c r="P25" s="114">
        <v>16</v>
      </c>
      <c r="Q25" s="114">
        <v>868</v>
      </c>
    </row>
    <row r="26" spans="2:20" ht="18" customHeight="1">
      <c r="B26" s="2" t="s">
        <v>246</v>
      </c>
      <c r="R26" s="1"/>
      <c r="S26" s="1"/>
      <c r="T26" s="1"/>
    </row>
  </sheetData>
  <mergeCells count="19">
    <mergeCell ref="P4:Q4"/>
    <mergeCell ref="P5:P7"/>
    <mergeCell ref="N6:N7"/>
    <mergeCell ref="O5:O7"/>
    <mergeCell ref="G4:O4"/>
    <mergeCell ref="G5:N5"/>
    <mergeCell ref="K6:K7"/>
    <mergeCell ref="L6:L7"/>
    <mergeCell ref="M6:M7"/>
    <mergeCell ref="G6:G7"/>
    <mergeCell ref="I6:I7"/>
    <mergeCell ref="J6:J7"/>
    <mergeCell ref="G2:K2"/>
    <mergeCell ref="B9:C9"/>
    <mergeCell ref="B4:C7"/>
    <mergeCell ref="E6:E7"/>
    <mergeCell ref="F6:F7"/>
    <mergeCell ref="E4:F5"/>
    <mergeCell ref="H6:H7"/>
  </mergeCells>
  <phoneticPr fontId="2"/>
  <pageMargins left="0.75" right="0.75" top="1" bottom="1" header="0.51200000000000001" footer="0.51200000000000001"/>
  <pageSetup paperSize="9" scale="83" orientation="landscape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O32"/>
  <sheetViews>
    <sheetView showGridLines="0" zoomScaleNormal="100" zoomScaleSheetLayoutView="100" workbookViewId="0">
      <selection activeCell="H43" sqref="H43"/>
    </sheetView>
  </sheetViews>
  <sheetFormatPr defaultColWidth="9" defaultRowHeight="13.5" customHeight="1"/>
  <cols>
    <col min="1" max="1" width="5" style="2" customWidth="1"/>
    <col min="2" max="2" width="0.88671875" style="2" customWidth="1"/>
    <col min="3" max="3" width="3.6640625" style="2" customWidth="1"/>
    <col min="4" max="4" width="10.33203125" style="2" customWidth="1"/>
    <col min="5" max="5" width="2.6640625" style="2" customWidth="1"/>
    <col min="6" max="6" width="11.6640625" style="2" customWidth="1"/>
    <col min="7" max="7" width="12.6640625" style="2" customWidth="1"/>
    <col min="8" max="8" width="11.6640625" style="2" customWidth="1"/>
    <col min="9" max="9" width="9.77734375" style="2" customWidth="1"/>
    <col min="10" max="10" width="7.33203125" style="2" customWidth="1"/>
    <col min="11" max="11" width="10.88671875" style="2" customWidth="1"/>
    <col min="12" max="12" width="10.6640625" style="2" customWidth="1"/>
    <col min="13" max="14" width="9.109375" style="2" bestFit="1" customWidth="1"/>
    <col min="15" max="15" width="11.77734375" style="2" bestFit="1" customWidth="1"/>
    <col min="16" max="16" width="5" style="2" customWidth="1"/>
    <col min="17" max="17" width="5.77734375" style="2" customWidth="1"/>
    <col min="18" max="16384" width="9" style="2"/>
  </cols>
  <sheetData>
    <row r="1" spans="2:15" ht="15" customHeight="1"/>
    <row r="2" spans="2:15" ht="18" customHeight="1">
      <c r="F2" s="365" t="s">
        <v>844</v>
      </c>
      <c r="G2" s="2" t="s">
        <v>1</v>
      </c>
      <c r="N2" s="366"/>
    </row>
    <row r="3" spans="2:15" ht="18" customHeight="1" thickBot="1">
      <c r="C3" s="2" t="s">
        <v>369</v>
      </c>
      <c r="N3" s="414" t="s">
        <v>875</v>
      </c>
      <c r="O3" s="414"/>
    </row>
    <row r="4" spans="2:15" ht="13.5" customHeight="1">
      <c r="B4" s="258"/>
      <c r="C4" s="415" t="s">
        <v>363</v>
      </c>
      <c r="D4" s="415"/>
      <c r="E4" s="258"/>
      <c r="F4" s="409" t="s">
        <v>370</v>
      </c>
      <c r="G4" s="418" t="s">
        <v>151</v>
      </c>
      <c r="H4" s="419"/>
      <c r="I4" s="419"/>
      <c r="J4" s="419"/>
      <c r="K4" s="419"/>
      <c r="L4" s="419"/>
      <c r="M4" s="419"/>
      <c r="N4" s="420"/>
      <c r="O4" s="255" t="s">
        <v>371</v>
      </c>
    </row>
    <row r="5" spans="2:15" ht="13.5" customHeight="1">
      <c r="B5" s="259"/>
      <c r="C5" s="416"/>
      <c r="D5" s="416"/>
      <c r="E5" s="259"/>
      <c r="F5" s="410"/>
      <c r="G5" s="456" t="s">
        <v>188</v>
      </c>
      <c r="H5" s="457" t="s">
        <v>190</v>
      </c>
      <c r="I5" s="410" t="s">
        <v>372</v>
      </c>
      <c r="J5" s="260"/>
      <c r="K5" s="116" t="s">
        <v>885</v>
      </c>
      <c r="L5" s="410" t="s">
        <v>373</v>
      </c>
      <c r="M5" s="410" t="s">
        <v>374</v>
      </c>
      <c r="N5" s="410" t="s">
        <v>375</v>
      </c>
      <c r="O5" s="256"/>
    </row>
    <row r="6" spans="2:15" ht="13.5" customHeight="1">
      <c r="B6" s="260"/>
      <c r="C6" s="417"/>
      <c r="D6" s="417"/>
      <c r="E6" s="260"/>
      <c r="F6" s="411"/>
      <c r="G6" s="441"/>
      <c r="H6" s="458"/>
      <c r="I6" s="411"/>
      <c r="J6" s="257" t="s">
        <v>376</v>
      </c>
      <c r="K6" s="117" t="s">
        <v>886</v>
      </c>
      <c r="L6" s="411"/>
      <c r="M6" s="411"/>
      <c r="N6" s="411"/>
      <c r="O6" s="118" t="s">
        <v>377</v>
      </c>
    </row>
    <row r="7" spans="2:15" ht="13.5" customHeight="1">
      <c r="B7" s="1"/>
      <c r="C7" s="1"/>
      <c r="D7" s="1"/>
      <c r="E7" s="1"/>
      <c r="F7" s="108"/>
      <c r="G7" s="1"/>
      <c r="H7" s="1"/>
      <c r="I7" s="1"/>
      <c r="J7" s="1"/>
      <c r="K7" s="1"/>
      <c r="L7" s="1"/>
      <c r="M7" s="1"/>
      <c r="N7" s="1"/>
      <c r="O7" s="1"/>
    </row>
    <row r="8" spans="2:15" ht="18" customHeight="1">
      <c r="B8" s="276"/>
      <c r="C8" s="439" t="s">
        <v>188</v>
      </c>
      <c r="D8" s="439"/>
      <c r="E8" s="276"/>
      <c r="F8" s="119">
        <f>SUM(F9:F24)</f>
        <v>48726</v>
      </c>
      <c r="G8" s="42">
        <f>SUM(G9:G24)</f>
        <v>47891</v>
      </c>
      <c r="H8" s="22">
        <f>SUM(H9:H24)</f>
        <v>108723</v>
      </c>
      <c r="I8" s="22">
        <f>SUM(I9:I24)</f>
        <v>32670</v>
      </c>
      <c r="J8" s="120">
        <f t="shared" ref="J8:J24" si="0">I8/G8*100</f>
        <v>68.217410369380474</v>
      </c>
      <c r="K8" s="42">
        <f>SUM(K9:K24)</f>
        <v>2099</v>
      </c>
      <c r="L8" s="42">
        <f>SUM(L9:L24)</f>
        <v>10847</v>
      </c>
      <c r="M8" s="22">
        <f>SUM(M9:M24)</f>
        <v>1387</v>
      </c>
      <c r="N8" s="22">
        <f>SUM(N9:N24)</f>
        <v>888</v>
      </c>
      <c r="O8" s="42">
        <f>SUM(O9:O24)</f>
        <v>835</v>
      </c>
    </row>
    <row r="9" spans="2:15" ht="13.5" customHeight="1">
      <c r="B9" s="276"/>
      <c r="C9" s="1"/>
      <c r="D9" s="276" t="s">
        <v>368</v>
      </c>
      <c r="E9" s="276"/>
      <c r="F9" s="119">
        <v>6443</v>
      </c>
      <c r="G9" s="42">
        <v>6369</v>
      </c>
      <c r="H9" s="22">
        <v>14909</v>
      </c>
      <c r="I9" s="22">
        <v>4767</v>
      </c>
      <c r="J9" s="120">
        <f>I9/G9*100</f>
        <v>74.846914743287797</v>
      </c>
      <c r="K9" s="42">
        <v>224</v>
      </c>
      <c r="L9" s="42">
        <v>1150</v>
      </c>
      <c r="M9" s="22">
        <v>92</v>
      </c>
      <c r="N9" s="22">
        <v>136</v>
      </c>
      <c r="O9" s="42">
        <v>74</v>
      </c>
    </row>
    <row r="10" spans="2:15" ht="13.5" customHeight="1">
      <c r="B10" s="276"/>
      <c r="C10" s="1"/>
      <c r="D10" s="276" t="s">
        <v>200</v>
      </c>
      <c r="E10" s="276"/>
      <c r="F10" s="119">
        <v>5008</v>
      </c>
      <c r="G10" s="42">
        <v>4960</v>
      </c>
      <c r="H10" s="22">
        <v>10588</v>
      </c>
      <c r="I10" s="22">
        <v>3187</v>
      </c>
      <c r="J10" s="120">
        <f t="shared" si="0"/>
        <v>64.254032258064512</v>
      </c>
      <c r="K10" s="42">
        <v>75</v>
      </c>
      <c r="L10" s="42">
        <v>1443</v>
      </c>
      <c r="M10" s="22">
        <v>150</v>
      </c>
      <c r="N10" s="22">
        <v>105</v>
      </c>
      <c r="O10" s="42">
        <v>48</v>
      </c>
    </row>
    <row r="11" spans="2:15" ht="13.5" customHeight="1">
      <c r="B11" s="276"/>
      <c r="C11" s="1"/>
      <c r="D11" s="276" t="s">
        <v>201</v>
      </c>
      <c r="E11" s="276"/>
      <c r="F11" s="119">
        <v>4194</v>
      </c>
      <c r="G11" s="42">
        <v>4165</v>
      </c>
      <c r="H11" s="22">
        <v>8710</v>
      </c>
      <c r="I11" s="22">
        <v>2411</v>
      </c>
      <c r="J11" s="120">
        <f t="shared" si="0"/>
        <v>57.887154861944779</v>
      </c>
      <c r="K11" s="42">
        <v>204</v>
      </c>
      <c r="L11" s="42">
        <v>1391</v>
      </c>
      <c r="M11" s="22">
        <v>115</v>
      </c>
      <c r="N11" s="22">
        <v>44</v>
      </c>
      <c r="O11" s="42">
        <v>29</v>
      </c>
    </row>
    <row r="12" spans="2:15" ht="13.5" customHeight="1">
      <c r="B12" s="276"/>
      <c r="C12" s="1"/>
      <c r="D12" s="276" t="s">
        <v>202</v>
      </c>
      <c r="E12" s="276"/>
      <c r="F12" s="119">
        <v>2376</v>
      </c>
      <c r="G12" s="42">
        <v>2337</v>
      </c>
      <c r="H12" s="22">
        <v>4977</v>
      </c>
      <c r="I12" s="22">
        <v>1356</v>
      </c>
      <c r="J12" s="120">
        <f t="shared" si="0"/>
        <v>58.02310654685494</v>
      </c>
      <c r="K12" s="42">
        <v>90</v>
      </c>
      <c r="L12" s="42">
        <v>725</v>
      </c>
      <c r="M12" s="22">
        <v>128</v>
      </c>
      <c r="N12" s="22">
        <v>38</v>
      </c>
      <c r="O12" s="42">
        <v>39</v>
      </c>
    </row>
    <row r="13" spans="2:15" ht="13.5" customHeight="1">
      <c r="B13" s="276"/>
      <c r="C13" s="1"/>
      <c r="D13" s="276" t="s">
        <v>203</v>
      </c>
      <c r="E13" s="276"/>
      <c r="F13" s="119">
        <v>3308</v>
      </c>
      <c r="G13" s="42">
        <v>3253</v>
      </c>
      <c r="H13" s="22">
        <v>7005</v>
      </c>
      <c r="I13" s="22">
        <v>1979</v>
      </c>
      <c r="J13" s="120">
        <f t="shared" si="0"/>
        <v>60.836151245004608</v>
      </c>
      <c r="K13" s="42">
        <v>235</v>
      </c>
      <c r="L13" s="42">
        <v>844</v>
      </c>
      <c r="M13" s="22">
        <v>141</v>
      </c>
      <c r="N13" s="22">
        <v>54</v>
      </c>
      <c r="O13" s="42">
        <v>55</v>
      </c>
    </row>
    <row r="14" spans="2:15" ht="13.5" customHeight="1">
      <c r="B14" s="276"/>
      <c r="C14" s="1"/>
      <c r="D14" s="276" t="s">
        <v>204</v>
      </c>
      <c r="E14" s="276"/>
      <c r="F14" s="119">
        <v>3587</v>
      </c>
      <c r="G14" s="42">
        <v>3499</v>
      </c>
      <c r="H14" s="22">
        <v>7962</v>
      </c>
      <c r="I14" s="22">
        <v>2115</v>
      </c>
      <c r="J14" s="120">
        <f t="shared" si="0"/>
        <v>60.445841669048292</v>
      </c>
      <c r="K14" s="42">
        <v>245</v>
      </c>
      <c r="L14" s="42">
        <v>935</v>
      </c>
      <c r="M14" s="22">
        <v>121</v>
      </c>
      <c r="N14" s="22">
        <v>83</v>
      </c>
      <c r="O14" s="42">
        <v>88</v>
      </c>
    </row>
    <row r="15" spans="2:15" ht="13.5" customHeight="1">
      <c r="B15" s="276"/>
      <c r="C15" s="1"/>
      <c r="D15" s="276" t="s">
        <v>205</v>
      </c>
      <c r="E15" s="276"/>
      <c r="F15" s="119">
        <v>50</v>
      </c>
      <c r="G15" s="42">
        <v>50</v>
      </c>
      <c r="H15" s="22">
        <v>71</v>
      </c>
      <c r="I15" s="22">
        <v>41</v>
      </c>
      <c r="J15" s="120">
        <f t="shared" si="0"/>
        <v>82</v>
      </c>
      <c r="K15" s="42">
        <v>0</v>
      </c>
      <c r="L15" s="42">
        <v>3</v>
      </c>
      <c r="M15" s="22">
        <v>5</v>
      </c>
      <c r="N15" s="22">
        <v>1</v>
      </c>
      <c r="O15" s="42">
        <v>0</v>
      </c>
    </row>
    <row r="16" spans="2:15" ht="13.5" customHeight="1">
      <c r="B16" s="276"/>
      <c r="C16" s="1"/>
      <c r="D16" s="276" t="s">
        <v>206</v>
      </c>
      <c r="E16" s="276"/>
      <c r="F16" s="119">
        <v>502</v>
      </c>
      <c r="G16" s="42">
        <v>498</v>
      </c>
      <c r="H16" s="22">
        <v>1049</v>
      </c>
      <c r="I16" s="22">
        <v>465</v>
      </c>
      <c r="J16" s="120">
        <f t="shared" si="0"/>
        <v>93.373493975903614</v>
      </c>
      <c r="K16" s="42">
        <v>17</v>
      </c>
      <c r="L16" s="42">
        <v>14</v>
      </c>
      <c r="M16" s="22">
        <v>0</v>
      </c>
      <c r="N16" s="22">
        <v>2</v>
      </c>
      <c r="O16" s="42">
        <v>4</v>
      </c>
    </row>
    <row r="17" spans="2:15" ht="13.5" customHeight="1">
      <c r="B17" s="276"/>
      <c r="C17" s="1"/>
      <c r="D17" s="276" t="s">
        <v>207</v>
      </c>
      <c r="E17" s="276"/>
      <c r="F17" s="119">
        <v>5653</v>
      </c>
      <c r="G17" s="42">
        <v>5583</v>
      </c>
      <c r="H17" s="22">
        <v>12736</v>
      </c>
      <c r="I17" s="22">
        <v>3482</v>
      </c>
      <c r="J17" s="120">
        <f t="shared" si="0"/>
        <v>62.367902561346945</v>
      </c>
      <c r="K17" s="42">
        <v>400</v>
      </c>
      <c r="L17" s="42">
        <v>1130</v>
      </c>
      <c r="M17" s="22">
        <v>376</v>
      </c>
      <c r="N17" s="22">
        <v>195</v>
      </c>
      <c r="O17" s="42">
        <v>70</v>
      </c>
    </row>
    <row r="18" spans="2:15" ht="13.5" customHeight="1">
      <c r="B18" s="276"/>
      <c r="C18" s="1"/>
      <c r="D18" s="276" t="s">
        <v>208</v>
      </c>
      <c r="E18" s="276"/>
      <c r="F18" s="119">
        <v>6690</v>
      </c>
      <c r="G18" s="42">
        <v>6618</v>
      </c>
      <c r="H18" s="22">
        <v>15509</v>
      </c>
      <c r="I18" s="22">
        <v>4405</v>
      </c>
      <c r="J18" s="120">
        <f t="shared" si="0"/>
        <v>66.560894530069504</v>
      </c>
      <c r="K18" s="42">
        <v>63</v>
      </c>
      <c r="L18" s="42">
        <v>1919</v>
      </c>
      <c r="M18" s="22">
        <v>149</v>
      </c>
      <c r="N18" s="22">
        <v>82</v>
      </c>
      <c r="O18" s="42">
        <v>72</v>
      </c>
    </row>
    <row r="19" spans="2:15" ht="13.5" customHeight="1">
      <c r="B19" s="276"/>
      <c r="C19" s="1"/>
      <c r="D19" s="276" t="s">
        <v>209</v>
      </c>
      <c r="E19" s="276"/>
      <c r="F19" s="119">
        <v>1591</v>
      </c>
      <c r="G19" s="42">
        <v>1278</v>
      </c>
      <c r="H19" s="22">
        <v>2986</v>
      </c>
      <c r="I19" s="22">
        <v>1068</v>
      </c>
      <c r="J19" s="120">
        <f t="shared" si="0"/>
        <v>83.568075117370881</v>
      </c>
      <c r="K19" s="42">
        <v>76</v>
      </c>
      <c r="L19" s="42">
        <v>92</v>
      </c>
      <c r="M19" s="22">
        <v>15</v>
      </c>
      <c r="N19" s="22">
        <v>27</v>
      </c>
      <c r="O19" s="42">
        <v>313</v>
      </c>
    </row>
    <row r="20" spans="2:15" ht="13.5" customHeight="1">
      <c r="B20" s="276"/>
      <c r="C20" s="1"/>
      <c r="D20" s="276" t="s">
        <v>210</v>
      </c>
      <c r="E20" s="276"/>
      <c r="F20" s="119">
        <v>3286</v>
      </c>
      <c r="G20" s="42">
        <v>3269</v>
      </c>
      <c r="H20" s="22">
        <v>8034</v>
      </c>
      <c r="I20" s="22">
        <v>2218</v>
      </c>
      <c r="J20" s="120">
        <f t="shared" si="0"/>
        <v>67.84949525848883</v>
      </c>
      <c r="K20" s="42">
        <v>310</v>
      </c>
      <c r="L20" s="42">
        <v>678</v>
      </c>
      <c r="M20" s="22">
        <v>23</v>
      </c>
      <c r="N20" s="22">
        <v>40</v>
      </c>
      <c r="O20" s="42">
        <v>17</v>
      </c>
    </row>
    <row r="21" spans="2:15" ht="13.5" customHeight="1">
      <c r="B21" s="276"/>
      <c r="C21" s="1"/>
      <c r="D21" s="276" t="s">
        <v>838</v>
      </c>
      <c r="E21" s="276"/>
      <c r="F21" s="119">
        <v>2162</v>
      </c>
      <c r="G21" s="42">
        <v>2157</v>
      </c>
      <c r="H21" s="22">
        <v>5262</v>
      </c>
      <c r="I21" s="22">
        <v>1811</v>
      </c>
      <c r="J21" s="120">
        <f t="shared" si="0"/>
        <v>83.959202596198423</v>
      </c>
      <c r="K21" s="42">
        <v>66</v>
      </c>
      <c r="L21" s="42">
        <v>191</v>
      </c>
      <c r="M21" s="22">
        <v>64</v>
      </c>
      <c r="N21" s="22">
        <v>25</v>
      </c>
      <c r="O21" s="42">
        <v>5</v>
      </c>
    </row>
    <row r="22" spans="2:15" ht="13.5" customHeight="1">
      <c r="B22" s="276"/>
      <c r="C22" s="1"/>
      <c r="D22" s="276" t="s">
        <v>211</v>
      </c>
      <c r="E22" s="276"/>
      <c r="F22" s="119">
        <v>830</v>
      </c>
      <c r="G22" s="42">
        <v>829</v>
      </c>
      <c r="H22" s="22">
        <v>1811</v>
      </c>
      <c r="I22" s="22">
        <v>773</v>
      </c>
      <c r="J22" s="120">
        <f t="shared" si="0"/>
        <v>93.244873341375154</v>
      </c>
      <c r="K22" s="42">
        <v>7</v>
      </c>
      <c r="L22" s="42">
        <v>36</v>
      </c>
      <c r="M22" s="22">
        <v>0</v>
      </c>
      <c r="N22" s="22">
        <v>13</v>
      </c>
      <c r="O22" s="42">
        <v>1</v>
      </c>
    </row>
    <row r="23" spans="2:15" ht="13.5" customHeight="1">
      <c r="B23" s="276"/>
      <c r="C23" s="1"/>
      <c r="D23" s="276" t="s">
        <v>212</v>
      </c>
      <c r="E23" s="276"/>
      <c r="F23" s="119">
        <v>1215</v>
      </c>
      <c r="G23" s="42">
        <v>1207</v>
      </c>
      <c r="H23" s="22">
        <v>2928</v>
      </c>
      <c r="I23" s="22">
        <v>1169</v>
      </c>
      <c r="J23" s="120">
        <f t="shared" si="0"/>
        <v>96.851698425849207</v>
      </c>
      <c r="K23" s="42">
        <v>0</v>
      </c>
      <c r="L23" s="42">
        <v>23</v>
      </c>
      <c r="M23" s="22">
        <v>3</v>
      </c>
      <c r="N23" s="22">
        <v>12</v>
      </c>
      <c r="O23" s="42">
        <v>8</v>
      </c>
    </row>
    <row r="24" spans="2:15" ht="13.5" customHeight="1" thickBot="1">
      <c r="B24" s="296"/>
      <c r="C24" s="3"/>
      <c r="D24" s="296" t="s">
        <v>213</v>
      </c>
      <c r="E24" s="296"/>
      <c r="F24" s="121">
        <v>1831</v>
      </c>
      <c r="G24" s="43">
        <v>1819</v>
      </c>
      <c r="H24" s="115">
        <v>4186</v>
      </c>
      <c r="I24" s="115">
        <v>1423</v>
      </c>
      <c r="J24" s="122">
        <f t="shared" si="0"/>
        <v>78.229796591533812</v>
      </c>
      <c r="K24" s="43">
        <v>87</v>
      </c>
      <c r="L24" s="43">
        <v>273</v>
      </c>
      <c r="M24" s="115">
        <v>5</v>
      </c>
      <c r="N24" s="115">
        <v>31</v>
      </c>
      <c r="O24" s="43">
        <v>12</v>
      </c>
    </row>
    <row r="25" spans="2:15" ht="18" customHeight="1">
      <c r="C25" s="2" t="s">
        <v>378</v>
      </c>
    </row>
    <row r="32" spans="2:15" ht="13.5" customHeight="1">
      <c r="I32" s="259"/>
    </row>
  </sheetData>
  <mergeCells count="11">
    <mergeCell ref="G5:G6"/>
    <mergeCell ref="N3:O3"/>
    <mergeCell ref="C8:D8"/>
    <mergeCell ref="C4:D6"/>
    <mergeCell ref="H5:H6"/>
    <mergeCell ref="G4:N4"/>
    <mergeCell ref="L5:L6"/>
    <mergeCell ref="M5:M6"/>
    <mergeCell ref="N5:N6"/>
    <mergeCell ref="I5:I6"/>
    <mergeCell ref="F4:F6"/>
  </mergeCells>
  <phoneticPr fontId="2"/>
  <pageMargins left="0.75" right="0.75" top="1" bottom="1" header="0.51200000000000001" footer="0.51200000000000001"/>
  <pageSetup paperSize="9" scale="90" orientation="landscape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L20"/>
  <sheetViews>
    <sheetView showGridLines="0" workbookViewId="0">
      <selection activeCell="J4" sqref="J4:L4"/>
    </sheetView>
  </sheetViews>
  <sheetFormatPr defaultColWidth="9" defaultRowHeight="13.5" customHeight="1"/>
  <cols>
    <col min="1" max="1" width="2.44140625" style="2" customWidth="1"/>
    <col min="2" max="2" width="11.88671875" style="2" customWidth="1"/>
    <col min="3" max="3" width="7.21875" style="2" bestFit="1" customWidth="1"/>
    <col min="4" max="12" width="7.21875" style="2" customWidth="1"/>
    <col min="13" max="16384" width="9" style="2"/>
  </cols>
  <sheetData>
    <row r="2" spans="2:12" ht="18" customHeight="1">
      <c r="D2" s="367" t="s">
        <v>845</v>
      </c>
      <c r="E2" s="413" t="s">
        <v>183</v>
      </c>
      <c r="F2" s="413"/>
      <c r="G2" s="413"/>
      <c r="H2" s="413"/>
      <c r="I2" s="413"/>
    </row>
    <row r="3" spans="2:12" ht="18" customHeight="1" thickBot="1">
      <c r="B3" s="2" t="s">
        <v>71</v>
      </c>
      <c r="J3" s="414" t="s">
        <v>601</v>
      </c>
      <c r="K3" s="414"/>
      <c r="L3" s="414"/>
    </row>
    <row r="4" spans="2:12" ht="18" customHeight="1">
      <c r="B4" s="415" t="s">
        <v>509</v>
      </c>
      <c r="C4" s="442"/>
      <c r="D4" s="446" t="s">
        <v>79</v>
      </c>
      <c r="E4" s="447"/>
      <c r="F4" s="459"/>
      <c r="G4" s="446" t="s">
        <v>836</v>
      </c>
      <c r="H4" s="447"/>
      <c r="I4" s="447"/>
      <c r="J4" s="460" t="s">
        <v>876</v>
      </c>
      <c r="K4" s="461"/>
      <c r="L4" s="461"/>
    </row>
    <row r="5" spans="2:12" ht="18" customHeight="1">
      <c r="B5" s="417"/>
      <c r="C5" s="443"/>
      <c r="D5" s="257" t="s">
        <v>188</v>
      </c>
      <c r="E5" s="262" t="s">
        <v>184</v>
      </c>
      <c r="F5" s="262" t="s">
        <v>185</v>
      </c>
      <c r="G5" s="257" t="s">
        <v>188</v>
      </c>
      <c r="H5" s="262" t="s">
        <v>184</v>
      </c>
      <c r="I5" s="262" t="s">
        <v>185</v>
      </c>
      <c r="J5" s="257" t="s">
        <v>188</v>
      </c>
      <c r="K5" s="262" t="s">
        <v>184</v>
      </c>
      <c r="L5" s="262" t="s">
        <v>185</v>
      </c>
    </row>
    <row r="6" spans="2:12" ht="6.9" customHeight="1">
      <c r="B6" s="1"/>
      <c r="C6" s="4"/>
      <c r="D6" s="1"/>
      <c r="E6" s="1"/>
      <c r="F6" s="1"/>
      <c r="G6" s="1"/>
      <c r="H6" s="1"/>
      <c r="I6" s="1"/>
      <c r="J6" s="1"/>
      <c r="K6" s="1"/>
      <c r="L6" s="1"/>
    </row>
    <row r="7" spans="2:12" ht="18" customHeight="1">
      <c r="B7" s="292" t="s">
        <v>72</v>
      </c>
      <c r="C7" s="301" t="s">
        <v>73</v>
      </c>
      <c r="D7" s="31">
        <f>E7+F7</f>
        <v>15771</v>
      </c>
      <c r="E7" s="31">
        <v>8061</v>
      </c>
      <c r="F7" s="31">
        <v>7710</v>
      </c>
      <c r="G7" s="31">
        <f>H7+I7</f>
        <v>15331</v>
      </c>
      <c r="H7" s="31">
        <v>7853</v>
      </c>
      <c r="I7" s="31">
        <v>7478</v>
      </c>
      <c r="J7" s="34">
        <f>K7+L7</f>
        <v>14658</v>
      </c>
      <c r="K7" s="34">
        <v>7565</v>
      </c>
      <c r="L7" s="34">
        <v>7093</v>
      </c>
    </row>
    <row r="8" spans="2:12" ht="18" customHeight="1">
      <c r="B8" s="1" t="s">
        <v>74</v>
      </c>
      <c r="C8" s="301" t="s">
        <v>75</v>
      </c>
      <c r="D8" s="123">
        <f>SUM(D7/(D7+D10+D13))*100</f>
        <v>13.558404044051272</v>
      </c>
      <c r="E8" s="123">
        <f t="shared" ref="E8:L8" si="0">SUM(E7/(E7+E10+E13))*100</f>
        <v>14.40699170717758</v>
      </c>
      <c r="F8" s="123">
        <f t="shared" si="0"/>
        <v>12.771878675435255</v>
      </c>
      <c r="G8" s="123">
        <f>SUM(G7/(G7+G10+G13))*100</f>
        <v>13.260619480508248</v>
      </c>
      <c r="H8" s="123">
        <f t="shared" si="0"/>
        <v>14.093429766156387</v>
      </c>
      <c r="I8" s="123">
        <f t="shared" si="0"/>
        <v>12.485807787350565</v>
      </c>
      <c r="J8" s="396">
        <f t="shared" si="0"/>
        <v>12.975355852984915</v>
      </c>
      <c r="K8" s="396">
        <f t="shared" si="0"/>
        <v>13.886594342566589</v>
      </c>
      <c r="L8" s="396">
        <f t="shared" si="0"/>
        <v>12.126651963549948</v>
      </c>
    </row>
    <row r="9" spans="2:12" ht="6.9" customHeight="1">
      <c r="B9" s="1"/>
      <c r="C9" s="301"/>
      <c r="D9" s="22"/>
      <c r="E9" s="22"/>
      <c r="F9" s="22"/>
      <c r="G9" s="22"/>
      <c r="H9" s="22"/>
      <c r="I9" s="22"/>
      <c r="J9" s="397"/>
      <c r="K9" s="397"/>
      <c r="L9" s="397"/>
    </row>
    <row r="10" spans="2:12" ht="18" customHeight="1">
      <c r="B10" s="275" t="s">
        <v>76</v>
      </c>
      <c r="C10" s="301" t="s">
        <v>77</v>
      </c>
      <c r="D10" s="31">
        <f>E10+F10</f>
        <v>71042</v>
      </c>
      <c r="E10" s="31">
        <v>35685</v>
      </c>
      <c r="F10" s="31">
        <v>35357</v>
      </c>
      <c r="G10" s="31">
        <f>H10+I10</f>
        <v>66700</v>
      </c>
      <c r="H10" s="31">
        <v>33733</v>
      </c>
      <c r="I10" s="31">
        <v>32967</v>
      </c>
      <c r="J10" s="34">
        <f>K10+L10</f>
        <v>63274</v>
      </c>
      <c r="K10" s="34">
        <v>32104</v>
      </c>
      <c r="L10" s="34">
        <v>31170</v>
      </c>
    </row>
    <row r="11" spans="2:12" ht="18" customHeight="1">
      <c r="B11" s="1" t="s">
        <v>78</v>
      </c>
      <c r="C11" s="301" t="s">
        <v>75</v>
      </c>
      <c r="D11" s="123">
        <f t="shared" ref="D11" si="1">SUM(D10/(D7+D10+D13)*100)</f>
        <v>61.075146794590736</v>
      </c>
      <c r="E11" s="123">
        <f t="shared" ref="E11:L11" si="2">SUM(E10/(E7+E10+E13)*100)</f>
        <v>63.77788104089219</v>
      </c>
      <c r="F11" s="123">
        <f t="shared" si="2"/>
        <v>58.570079679294984</v>
      </c>
      <c r="G11" s="123">
        <f t="shared" si="2"/>
        <v>57.692474029737141</v>
      </c>
      <c r="H11" s="123">
        <f t="shared" si="2"/>
        <v>60.539114516968475</v>
      </c>
      <c r="I11" s="123">
        <f t="shared" si="2"/>
        <v>55.044079342817078</v>
      </c>
      <c r="J11" s="396">
        <f t="shared" si="2"/>
        <v>56.010551660647266</v>
      </c>
      <c r="K11" s="396">
        <f t="shared" si="2"/>
        <v>58.931292104925014</v>
      </c>
      <c r="L11" s="396">
        <f t="shared" si="2"/>
        <v>53.290249782017753</v>
      </c>
    </row>
    <row r="12" spans="2:12" ht="6.9" customHeight="1">
      <c r="B12" s="1"/>
      <c r="C12" s="301"/>
      <c r="D12" s="22"/>
      <c r="E12" s="22"/>
      <c r="F12" s="22"/>
      <c r="G12" s="22"/>
      <c r="H12" s="22"/>
      <c r="I12" s="22"/>
      <c r="J12" s="397"/>
      <c r="K12" s="397"/>
      <c r="L12" s="397"/>
    </row>
    <row r="13" spans="2:12" ht="18" customHeight="1">
      <c r="B13" s="292" t="s">
        <v>80</v>
      </c>
      <c r="C13" s="301" t="s">
        <v>81</v>
      </c>
      <c r="D13" s="31">
        <f>E13+F13</f>
        <v>29506</v>
      </c>
      <c r="E13" s="31">
        <v>12206</v>
      </c>
      <c r="F13" s="31">
        <v>17300</v>
      </c>
      <c r="G13" s="31">
        <f>H13+I13</f>
        <v>33582</v>
      </c>
      <c r="H13" s="31">
        <v>14135</v>
      </c>
      <c r="I13" s="31">
        <v>19447</v>
      </c>
      <c r="J13" s="34">
        <f>K13+L13</f>
        <v>35036</v>
      </c>
      <c r="K13" s="34">
        <v>14808</v>
      </c>
      <c r="L13" s="34">
        <v>20228</v>
      </c>
    </row>
    <row r="14" spans="2:12" ht="18" customHeight="1">
      <c r="B14" s="1" t="s">
        <v>82</v>
      </c>
      <c r="C14" s="301" t="s">
        <v>75</v>
      </c>
      <c r="D14" s="123">
        <f t="shared" ref="D14" si="3">SUM(D13/(D7+D10+D13))*100</f>
        <v>25.366449161357991</v>
      </c>
      <c r="E14" s="123">
        <f t="shared" ref="E14:L14" si="4">SUM(E13/(E7+E10+E13))*100</f>
        <v>21.815127251930225</v>
      </c>
      <c r="F14" s="123">
        <f t="shared" si="4"/>
        <v>28.658041645269765</v>
      </c>
      <c r="G14" s="123">
        <f t="shared" si="4"/>
        <v>29.046906489754615</v>
      </c>
      <c r="H14" s="123">
        <f t="shared" si="4"/>
        <v>25.367455716875149</v>
      </c>
      <c r="I14" s="123">
        <f t="shared" si="4"/>
        <v>32.470112869832363</v>
      </c>
      <c r="J14" s="396">
        <f t="shared" si="4"/>
        <v>31.014092486367822</v>
      </c>
      <c r="K14" s="396">
        <f t="shared" si="4"/>
        <v>27.182113552508397</v>
      </c>
      <c r="L14" s="396">
        <f t="shared" si="4"/>
        <v>34.583098254432301</v>
      </c>
    </row>
    <row r="15" spans="2:12" ht="6.9" customHeight="1">
      <c r="B15" s="1"/>
      <c r="C15" s="301"/>
      <c r="D15" s="22"/>
      <c r="E15" s="22"/>
      <c r="F15" s="22"/>
      <c r="G15" s="22"/>
      <c r="H15" s="22"/>
      <c r="I15" s="22"/>
      <c r="J15" s="397"/>
      <c r="K15" s="397"/>
      <c r="L15" s="397"/>
    </row>
    <row r="16" spans="2:12" ht="18" customHeight="1">
      <c r="B16" s="1" t="s">
        <v>83</v>
      </c>
      <c r="C16" s="301" t="s">
        <v>84</v>
      </c>
      <c r="D16" s="123">
        <f t="shared" ref="D16" si="5">D7/D10*100</f>
        <v>22.199543931758679</v>
      </c>
      <c r="E16" s="123">
        <f t="shared" ref="E16:I16" si="6">E7/E10*100</f>
        <v>22.58932324506095</v>
      </c>
      <c r="F16" s="123">
        <f t="shared" si="6"/>
        <v>21.806148711711966</v>
      </c>
      <c r="G16" s="123">
        <f t="shared" si="6"/>
        <v>22.985007496251875</v>
      </c>
      <c r="H16" s="123">
        <f t="shared" si="6"/>
        <v>23.279874307058371</v>
      </c>
      <c r="I16" s="123">
        <f t="shared" si="6"/>
        <v>22.683289349956016</v>
      </c>
      <c r="J16" s="396">
        <f>J7/J10*100</f>
        <v>23.165913329329584</v>
      </c>
      <c r="K16" s="396">
        <f>K7/K10*100</f>
        <v>23.564041863942187</v>
      </c>
      <c r="L16" s="396">
        <f>L7/L10*100</f>
        <v>22.755854988771254</v>
      </c>
    </row>
    <row r="17" spans="2:12" ht="18" customHeight="1">
      <c r="B17" s="1" t="s">
        <v>85</v>
      </c>
      <c r="C17" s="301" t="s">
        <v>86</v>
      </c>
      <c r="D17" s="123">
        <f t="shared" ref="D17" si="7">D13/D10*100</f>
        <v>41.533177556938149</v>
      </c>
      <c r="E17" s="123">
        <f t="shared" ref="E17:I17" si="8">E13/E10*100</f>
        <v>34.204847975339781</v>
      </c>
      <c r="F17" s="123">
        <f t="shared" si="8"/>
        <v>48.92949062420454</v>
      </c>
      <c r="G17" s="123">
        <f t="shared" si="8"/>
        <v>50.347826086956523</v>
      </c>
      <c r="H17" s="123">
        <f t="shared" si="8"/>
        <v>41.902587970236858</v>
      </c>
      <c r="I17" s="123">
        <f t="shared" si="8"/>
        <v>58.989292322625651</v>
      </c>
      <c r="J17" s="396">
        <f>J13/J10*100</f>
        <v>55.371874703669754</v>
      </c>
      <c r="K17" s="396">
        <f>K13/K10*100</f>
        <v>46.125093446299523</v>
      </c>
      <c r="L17" s="396">
        <f>L13/L10*100</f>
        <v>64.895733076676294</v>
      </c>
    </row>
    <row r="18" spans="2:12" ht="18" customHeight="1">
      <c r="B18" s="1" t="s">
        <v>87</v>
      </c>
      <c r="C18" s="301" t="s">
        <v>88</v>
      </c>
      <c r="D18" s="123">
        <f t="shared" ref="D18" si="9">(D7+D13)/D10*100</f>
        <v>63.732721488696832</v>
      </c>
      <c r="E18" s="123">
        <f t="shared" ref="E18:I18" si="10">(E7+E13)/E10*100</f>
        <v>56.794171220400727</v>
      </c>
      <c r="F18" s="123">
        <f t="shared" si="10"/>
        <v>70.735639335916517</v>
      </c>
      <c r="G18" s="123">
        <f t="shared" si="10"/>
        <v>73.332833583208398</v>
      </c>
      <c r="H18" s="123">
        <f t="shared" si="10"/>
        <v>65.18246227729523</v>
      </c>
      <c r="I18" s="123">
        <f t="shared" si="10"/>
        <v>81.672581672581671</v>
      </c>
      <c r="J18" s="396">
        <f>(J7+J13)/J10*100</f>
        <v>78.53778803299933</v>
      </c>
      <c r="K18" s="396">
        <f>(K7+K13)/K10*100</f>
        <v>69.68913531024171</v>
      </c>
      <c r="L18" s="396">
        <f>(L7+L13)/L10*100</f>
        <v>87.651588065447555</v>
      </c>
    </row>
    <row r="19" spans="2:12" ht="18" customHeight="1" thickBot="1">
      <c r="B19" s="3" t="s">
        <v>89</v>
      </c>
      <c r="C19" s="124" t="s">
        <v>90</v>
      </c>
      <c r="D19" s="125">
        <f t="shared" ref="D19" si="11">D13/D7*100</f>
        <v>187.09022890114767</v>
      </c>
      <c r="E19" s="125">
        <f t="shared" ref="E19:I19" si="12">E13/E7*100</f>
        <v>151.42041930281601</v>
      </c>
      <c r="F19" s="125">
        <f t="shared" si="12"/>
        <v>224.38391699092088</v>
      </c>
      <c r="G19" s="125">
        <f t="shared" si="12"/>
        <v>219.04637662252949</v>
      </c>
      <c r="H19" s="125">
        <f t="shared" si="12"/>
        <v>179.99490640519548</v>
      </c>
      <c r="I19" s="125">
        <f t="shared" si="12"/>
        <v>260.05616474993315</v>
      </c>
      <c r="J19" s="398">
        <f>J13/J7*100</f>
        <v>239.02305908036564</v>
      </c>
      <c r="K19" s="398">
        <f>K13/K7*100</f>
        <v>195.74355584930601</v>
      </c>
      <c r="L19" s="398">
        <f>L13/L7*100</f>
        <v>285.1825743690963</v>
      </c>
    </row>
    <row r="20" spans="2:12" ht="18" customHeight="1">
      <c r="B20" s="2" t="s">
        <v>91</v>
      </c>
    </row>
  </sheetData>
  <mergeCells count="6">
    <mergeCell ref="E2:I2"/>
    <mergeCell ref="J3:L3"/>
    <mergeCell ref="B4:C5"/>
    <mergeCell ref="D4:F4"/>
    <mergeCell ref="G4:I4"/>
    <mergeCell ref="J4:L4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O25"/>
  <sheetViews>
    <sheetView showGridLines="0" workbookViewId="0">
      <selection activeCell="H43" sqref="H43"/>
    </sheetView>
  </sheetViews>
  <sheetFormatPr defaultColWidth="9" defaultRowHeight="13.5" customHeight="1"/>
  <cols>
    <col min="1" max="1" width="1.88671875" style="2" customWidth="1"/>
    <col min="2" max="2" width="3.21875" style="2" customWidth="1"/>
    <col min="3" max="3" width="2.6640625" style="2" customWidth="1"/>
    <col min="4" max="4" width="2.88671875" style="2" customWidth="1"/>
    <col min="5" max="5" width="8.21875" style="2" customWidth="1"/>
    <col min="6" max="6" width="7.33203125" style="2" customWidth="1"/>
    <col min="7" max="7" width="7.21875" style="2" customWidth="1"/>
    <col min="8" max="8" width="7.33203125" style="2" customWidth="1"/>
    <col min="9" max="9" width="6.21875" style="2" customWidth="1"/>
    <col min="10" max="10" width="6.33203125" style="2" customWidth="1"/>
    <col min="11" max="13" width="7.21875" style="2" customWidth="1"/>
    <col min="14" max="15" width="6.21875" style="2" customWidth="1"/>
    <col min="16" max="16" width="2.21875" style="2" customWidth="1"/>
    <col min="17" max="16384" width="9" style="2"/>
  </cols>
  <sheetData>
    <row r="2" spans="2:15" ht="18" customHeight="1">
      <c r="G2" s="412" t="s">
        <v>846</v>
      </c>
      <c r="H2" s="413"/>
      <c r="I2" s="413"/>
      <c r="J2" s="413"/>
      <c r="K2" s="413"/>
      <c r="L2" s="413"/>
    </row>
    <row r="3" spans="2:15" ht="18" customHeight="1" thickBot="1">
      <c r="M3" s="414" t="s">
        <v>877</v>
      </c>
      <c r="N3" s="414"/>
      <c r="O3" s="414"/>
    </row>
    <row r="4" spans="2:15" ht="18" customHeight="1">
      <c r="B4" s="415" t="s">
        <v>68</v>
      </c>
      <c r="C4" s="415"/>
      <c r="D4" s="415"/>
      <c r="E4" s="409" t="s">
        <v>188</v>
      </c>
      <c r="F4" s="446" t="s">
        <v>184</v>
      </c>
      <c r="G4" s="447"/>
      <c r="H4" s="447"/>
      <c r="I4" s="447"/>
      <c r="J4" s="447"/>
      <c r="K4" s="446" t="s">
        <v>185</v>
      </c>
      <c r="L4" s="447"/>
      <c r="M4" s="447"/>
      <c r="N4" s="447"/>
      <c r="O4" s="447"/>
    </row>
    <row r="5" spans="2:15" ht="18" customHeight="1">
      <c r="B5" s="463" t="s">
        <v>565</v>
      </c>
      <c r="C5" s="463"/>
      <c r="D5" s="463"/>
      <c r="E5" s="411"/>
      <c r="F5" s="257" t="s">
        <v>188</v>
      </c>
      <c r="G5" s="257" t="s">
        <v>92</v>
      </c>
      <c r="H5" s="257" t="s">
        <v>93</v>
      </c>
      <c r="I5" s="257" t="s">
        <v>94</v>
      </c>
      <c r="J5" s="257" t="s">
        <v>95</v>
      </c>
      <c r="K5" s="126" t="s">
        <v>188</v>
      </c>
      <c r="L5" s="257" t="s">
        <v>92</v>
      </c>
      <c r="M5" s="257" t="s">
        <v>93</v>
      </c>
      <c r="N5" s="257" t="s">
        <v>94</v>
      </c>
      <c r="O5" s="257" t="s">
        <v>95</v>
      </c>
    </row>
    <row r="6" spans="2:15" ht="18" customHeight="1">
      <c r="B6" s="416" t="s">
        <v>188</v>
      </c>
      <c r="C6" s="416"/>
      <c r="D6" s="416"/>
      <c r="E6" s="198">
        <f>SUM(E8:E24)</f>
        <v>98310</v>
      </c>
      <c r="F6" s="31">
        <f>SUM(F8:F24)</f>
        <v>46912</v>
      </c>
      <c r="G6" s="31">
        <f>SUM(G8:G24)</f>
        <v>13581</v>
      </c>
      <c r="H6" s="31">
        <f t="shared" ref="H6:N6" si="0">SUM(H8:H24)</f>
        <v>28256</v>
      </c>
      <c r="I6" s="31">
        <f t="shared" si="0"/>
        <v>1595</v>
      </c>
      <c r="J6" s="31">
        <f t="shared" si="0"/>
        <v>2174</v>
      </c>
      <c r="K6" s="316">
        <f t="shared" si="0"/>
        <v>51398</v>
      </c>
      <c r="L6" s="31">
        <f t="shared" si="0"/>
        <v>10146</v>
      </c>
      <c r="M6" s="31">
        <f t="shared" si="0"/>
        <v>28352</v>
      </c>
      <c r="N6" s="31">
        <f t="shared" si="0"/>
        <v>8269</v>
      </c>
      <c r="O6" s="31">
        <f>SUM(O8:O24)</f>
        <v>3643</v>
      </c>
    </row>
    <row r="7" spans="2:15" ht="6.9" customHeight="1">
      <c r="B7" s="1"/>
      <c r="C7" s="1"/>
      <c r="D7" s="1"/>
      <c r="E7" s="9"/>
      <c r="F7" s="8"/>
      <c r="G7" s="8"/>
      <c r="H7" s="8"/>
      <c r="I7" s="8"/>
      <c r="J7" s="8"/>
      <c r="K7" s="8"/>
      <c r="L7" s="8"/>
      <c r="M7" s="8"/>
      <c r="N7" s="8"/>
      <c r="O7" s="8"/>
    </row>
    <row r="8" spans="2:15" ht="13.5" customHeight="1">
      <c r="B8" s="1">
        <v>15</v>
      </c>
      <c r="C8" s="300" t="s">
        <v>96</v>
      </c>
      <c r="D8" s="1">
        <v>19</v>
      </c>
      <c r="E8" s="9">
        <f>SUM(F8+K8)</f>
        <v>5216</v>
      </c>
      <c r="F8" s="8">
        <v>2714</v>
      </c>
      <c r="G8" s="8">
        <v>2691</v>
      </c>
      <c r="H8" s="8">
        <v>7</v>
      </c>
      <c r="I8" s="127">
        <v>0</v>
      </c>
      <c r="J8" s="127">
        <v>0</v>
      </c>
      <c r="K8" s="8">
        <v>2502</v>
      </c>
      <c r="L8" s="8">
        <v>2482</v>
      </c>
      <c r="M8" s="8">
        <v>14</v>
      </c>
      <c r="N8" s="127">
        <v>0</v>
      </c>
      <c r="O8" s="8">
        <v>0</v>
      </c>
    </row>
    <row r="9" spans="2:15" ht="13.5" customHeight="1">
      <c r="B9" s="1">
        <v>20</v>
      </c>
      <c r="C9" s="300" t="s">
        <v>96</v>
      </c>
      <c r="D9" s="1">
        <v>24</v>
      </c>
      <c r="E9" s="9">
        <f t="shared" ref="E9:E24" si="1">SUM(F9+K9)</f>
        <v>4671</v>
      </c>
      <c r="F9" s="8">
        <v>2384</v>
      </c>
      <c r="G9" s="8">
        <v>2087</v>
      </c>
      <c r="H9" s="8">
        <v>185</v>
      </c>
      <c r="I9" s="8">
        <v>0</v>
      </c>
      <c r="J9" s="8">
        <v>11</v>
      </c>
      <c r="K9" s="8">
        <v>2287</v>
      </c>
      <c r="L9" s="8">
        <v>1930</v>
      </c>
      <c r="M9" s="8">
        <v>268</v>
      </c>
      <c r="N9" s="8">
        <v>1</v>
      </c>
      <c r="O9" s="8">
        <v>21</v>
      </c>
    </row>
    <row r="10" spans="2:15" ht="13.5" customHeight="1">
      <c r="B10" s="1">
        <v>25</v>
      </c>
      <c r="C10" s="300" t="s">
        <v>96</v>
      </c>
      <c r="D10" s="1">
        <v>29</v>
      </c>
      <c r="E10" s="9">
        <f t="shared" si="1"/>
        <v>5184</v>
      </c>
      <c r="F10" s="8">
        <v>2640</v>
      </c>
      <c r="G10" s="8">
        <v>1614</v>
      </c>
      <c r="H10" s="8">
        <v>841</v>
      </c>
      <c r="I10" s="8">
        <v>1</v>
      </c>
      <c r="J10" s="8">
        <v>31</v>
      </c>
      <c r="K10" s="8">
        <v>2544</v>
      </c>
      <c r="L10" s="8">
        <v>1309</v>
      </c>
      <c r="M10" s="8">
        <v>1057</v>
      </c>
      <c r="N10" s="8">
        <v>3</v>
      </c>
      <c r="O10" s="8">
        <v>88</v>
      </c>
    </row>
    <row r="11" spans="2:15" ht="13.5" customHeight="1">
      <c r="B11" s="1">
        <v>30</v>
      </c>
      <c r="C11" s="300" t="s">
        <v>96</v>
      </c>
      <c r="D11" s="1">
        <v>34</v>
      </c>
      <c r="E11" s="9">
        <f t="shared" si="1"/>
        <v>5990</v>
      </c>
      <c r="F11" s="8">
        <v>3093</v>
      </c>
      <c r="G11" s="8">
        <v>1273</v>
      </c>
      <c r="H11" s="8">
        <v>1598</v>
      </c>
      <c r="I11" s="8">
        <v>0</v>
      </c>
      <c r="J11" s="8">
        <v>70</v>
      </c>
      <c r="K11" s="8">
        <v>2897</v>
      </c>
      <c r="L11" s="8">
        <v>810</v>
      </c>
      <c r="M11" s="8">
        <v>1881</v>
      </c>
      <c r="N11" s="8">
        <v>5</v>
      </c>
      <c r="O11" s="8">
        <v>125</v>
      </c>
    </row>
    <row r="12" spans="2:15" ht="13.5" customHeight="1">
      <c r="B12" s="1">
        <v>35</v>
      </c>
      <c r="C12" s="300" t="s">
        <v>96</v>
      </c>
      <c r="D12" s="1">
        <v>39</v>
      </c>
      <c r="E12" s="9">
        <f t="shared" si="1"/>
        <v>6591</v>
      </c>
      <c r="F12" s="8">
        <v>3366</v>
      </c>
      <c r="G12" s="8">
        <v>1077</v>
      </c>
      <c r="H12" s="8">
        <v>2056</v>
      </c>
      <c r="I12" s="8">
        <v>3</v>
      </c>
      <c r="J12" s="8">
        <v>125</v>
      </c>
      <c r="K12" s="8">
        <v>3225</v>
      </c>
      <c r="L12" s="8">
        <v>652</v>
      </c>
      <c r="M12" s="8">
        <v>2289</v>
      </c>
      <c r="N12" s="8">
        <v>7</v>
      </c>
      <c r="O12" s="8">
        <v>232</v>
      </c>
    </row>
    <row r="13" spans="2:15" ht="6.9" customHeight="1">
      <c r="B13" s="1"/>
      <c r="C13" s="300"/>
      <c r="D13" s="1"/>
      <c r="E13" s="9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5" ht="13.5" customHeight="1">
      <c r="B14" s="1">
        <v>40</v>
      </c>
      <c r="C14" s="300" t="s">
        <v>96</v>
      </c>
      <c r="D14" s="1">
        <v>44</v>
      </c>
      <c r="E14" s="9">
        <f t="shared" si="1"/>
        <v>7189</v>
      </c>
      <c r="F14" s="8">
        <v>3750</v>
      </c>
      <c r="G14" s="8">
        <v>1081</v>
      </c>
      <c r="H14" s="8">
        <v>2312</v>
      </c>
      <c r="I14" s="8">
        <v>6</v>
      </c>
      <c r="J14" s="8">
        <v>213</v>
      </c>
      <c r="K14" s="8">
        <v>3439</v>
      </c>
      <c r="L14" s="8">
        <v>585</v>
      </c>
      <c r="M14" s="8">
        <v>2433</v>
      </c>
      <c r="N14" s="8">
        <v>18</v>
      </c>
      <c r="O14" s="8">
        <v>340</v>
      </c>
    </row>
    <row r="15" spans="2:15" ht="13.5" customHeight="1">
      <c r="B15" s="1">
        <v>45</v>
      </c>
      <c r="C15" s="300" t="s">
        <v>96</v>
      </c>
      <c r="D15" s="1">
        <v>49</v>
      </c>
      <c r="E15" s="9">
        <f t="shared" si="1"/>
        <v>8429</v>
      </c>
      <c r="F15" s="8">
        <v>4402</v>
      </c>
      <c r="G15" s="8">
        <v>1167</v>
      </c>
      <c r="H15" s="8">
        <v>2770</v>
      </c>
      <c r="I15" s="8">
        <v>13</v>
      </c>
      <c r="J15" s="8">
        <v>300</v>
      </c>
      <c r="K15" s="8">
        <v>4027</v>
      </c>
      <c r="L15" s="8">
        <v>640</v>
      </c>
      <c r="M15" s="8">
        <v>2808</v>
      </c>
      <c r="N15" s="8">
        <v>31</v>
      </c>
      <c r="O15" s="8">
        <v>472</v>
      </c>
    </row>
    <row r="16" spans="2:15" ht="13.5" customHeight="1">
      <c r="B16" s="1">
        <v>50</v>
      </c>
      <c r="C16" s="300" t="s">
        <v>96</v>
      </c>
      <c r="D16" s="1">
        <v>54</v>
      </c>
      <c r="E16" s="9">
        <f t="shared" si="1"/>
        <v>6928</v>
      </c>
      <c r="F16" s="8">
        <v>3398</v>
      </c>
      <c r="G16" s="8">
        <v>796</v>
      </c>
      <c r="H16" s="8">
        <v>2185</v>
      </c>
      <c r="I16" s="8">
        <v>23</v>
      </c>
      <c r="J16" s="8">
        <v>277</v>
      </c>
      <c r="K16" s="8">
        <v>3530</v>
      </c>
      <c r="L16" s="8">
        <v>448</v>
      </c>
      <c r="M16" s="8">
        <v>2526</v>
      </c>
      <c r="N16" s="8">
        <v>49</v>
      </c>
      <c r="O16" s="8">
        <v>457</v>
      </c>
    </row>
    <row r="17" spans="2:15" ht="13.5" customHeight="1">
      <c r="B17" s="1">
        <v>55</v>
      </c>
      <c r="C17" s="300" t="s">
        <v>96</v>
      </c>
      <c r="D17" s="1">
        <v>59</v>
      </c>
      <c r="E17" s="9">
        <f t="shared" si="1"/>
        <v>6477</v>
      </c>
      <c r="F17" s="8">
        <v>3225</v>
      </c>
      <c r="G17" s="8">
        <v>567</v>
      </c>
      <c r="H17" s="8">
        <v>2302</v>
      </c>
      <c r="I17" s="8">
        <v>35</v>
      </c>
      <c r="J17" s="8">
        <v>233</v>
      </c>
      <c r="K17" s="8">
        <v>3252</v>
      </c>
      <c r="L17" s="8">
        <v>336</v>
      </c>
      <c r="M17" s="8">
        <v>2374</v>
      </c>
      <c r="N17" s="8">
        <v>129</v>
      </c>
      <c r="O17" s="8">
        <v>375</v>
      </c>
    </row>
    <row r="18" spans="2:15" ht="13.5" customHeight="1">
      <c r="B18" s="1">
        <v>60</v>
      </c>
      <c r="C18" s="300" t="s">
        <v>96</v>
      </c>
      <c r="D18" s="1">
        <v>64</v>
      </c>
      <c r="E18" s="9">
        <f t="shared" si="1"/>
        <v>6599</v>
      </c>
      <c r="F18" s="8">
        <v>3132</v>
      </c>
      <c r="G18" s="8">
        <v>449</v>
      </c>
      <c r="H18" s="8">
        <v>2333</v>
      </c>
      <c r="I18" s="8">
        <v>67</v>
      </c>
      <c r="J18" s="8">
        <v>230</v>
      </c>
      <c r="K18" s="8">
        <v>3467</v>
      </c>
      <c r="L18" s="8">
        <v>196</v>
      </c>
      <c r="M18" s="8">
        <v>2651</v>
      </c>
      <c r="N18" s="8">
        <v>266</v>
      </c>
      <c r="O18" s="8">
        <v>309</v>
      </c>
    </row>
    <row r="19" spans="2:15" ht="6.9" customHeight="1">
      <c r="B19" s="1"/>
      <c r="C19" s="300"/>
      <c r="D19" s="1"/>
      <c r="E19" s="9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2:15" ht="13.5" customHeight="1">
      <c r="B20" s="1">
        <v>65</v>
      </c>
      <c r="C20" s="300" t="s">
        <v>96</v>
      </c>
      <c r="D20" s="1">
        <v>69</v>
      </c>
      <c r="E20" s="9">
        <f t="shared" si="1"/>
        <v>7747</v>
      </c>
      <c r="F20" s="8">
        <v>3693</v>
      </c>
      <c r="G20" s="8">
        <v>353</v>
      </c>
      <c r="H20" s="8">
        <v>2862</v>
      </c>
      <c r="I20" s="8">
        <v>153</v>
      </c>
      <c r="J20" s="8">
        <v>252</v>
      </c>
      <c r="K20" s="8">
        <v>4054</v>
      </c>
      <c r="L20" s="8">
        <v>190</v>
      </c>
      <c r="M20" s="31">
        <v>2979</v>
      </c>
      <c r="N20" s="8">
        <v>511</v>
      </c>
      <c r="O20" s="8">
        <v>333</v>
      </c>
    </row>
    <row r="21" spans="2:15" ht="13.5" customHeight="1">
      <c r="B21" s="1">
        <v>70</v>
      </c>
      <c r="C21" s="300" t="s">
        <v>96</v>
      </c>
      <c r="D21" s="1">
        <v>74</v>
      </c>
      <c r="E21" s="9">
        <f t="shared" si="1"/>
        <v>9062</v>
      </c>
      <c r="F21" s="8">
        <v>4224</v>
      </c>
      <c r="G21" s="8">
        <v>275</v>
      </c>
      <c r="H21" s="8">
        <v>3396</v>
      </c>
      <c r="I21" s="8">
        <v>273</v>
      </c>
      <c r="J21" s="8">
        <v>221</v>
      </c>
      <c r="K21" s="8">
        <v>4838</v>
      </c>
      <c r="L21" s="8">
        <v>190</v>
      </c>
      <c r="M21" s="31">
        <v>3196</v>
      </c>
      <c r="N21" s="31">
        <v>985</v>
      </c>
      <c r="O21" s="8">
        <v>398</v>
      </c>
    </row>
    <row r="22" spans="2:15" ht="13.5" customHeight="1">
      <c r="B22" s="1">
        <v>75</v>
      </c>
      <c r="C22" s="300" t="s">
        <v>96</v>
      </c>
      <c r="D22" s="1">
        <v>79</v>
      </c>
      <c r="E22" s="9">
        <f t="shared" si="1"/>
        <v>6801</v>
      </c>
      <c r="F22" s="8">
        <v>2961</v>
      </c>
      <c r="G22" s="8">
        <v>95</v>
      </c>
      <c r="H22" s="8">
        <v>2446</v>
      </c>
      <c r="I22" s="8">
        <v>260</v>
      </c>
      <c r="J22" s="8">
        <v>123</v>
      </c>
      <c r="K22" s="8">
        <v>3840</v>
      </c>
      <c r="L22" s="8">
        <v>138</v>
      </c>
      <c r="M22" s="31">
        <v>2092</v>
      </c>
      <c r="N22" s="31">
        <v>1298</v>
      </c>
      <c r="O22" s="8">
        <v>223</v>
      </c>
    </row>
    <row r="23" spans="2:15" ht="13.5" customHeight="1">
      <c r="B23" s="1">
        <v>80</v>
      </c>
      <c r="C23" s="300" t="s">
        <v>96</v>
      </c>
      <c r="D23" s="1">
        <v>84</v>
      </c>
      <c r="E23" s="9">
        <f t="shared" si="1"/>
        <v>5114</v>
      </c>
      <c r="F23" s="8">
        <v>2066</v>
      </c>
      <c r="G23" s="8">
        <v>35</v>
      </c>
      <c r="H23" s="8">
        <v>1676</v>
      </c>
      <c r="I23" s="8">
        <v>268</v>
      </c>
      <c r="J23" s="8">
        <v>54</v>
      </c>
      <c r="K23" s="8">
        <v>3048</v>
      </c>
      <c r="L23" s="8">
        <v>81</v>
      </c>
      <c r="M23" s="31">
        <v>1144</v>
      </c>
      <c r="N23" s="31">
        <v>1603</v>
      </c>
      <c r="O23" s="8">
        <v>150</v>
      </c>
    </row>
    <row r="24" spans="2:15" ht="13.5" customHeight="1" thickBot="1">
      <c r="B24" s="462" t="s">
        <v>97</v>
      </c>
      <c r="C24" s="462"/>
      <c r="D24" s="462"/>
      <c r="E24" s="128">
        <f t="shared" si="1"/>
        <v>6312</v>
      </c>
      <c r="F24" s="10">
        <v>1864</v>
      </c>
      <c r="G24" s="10">
        <v>21</v>
      </c>
      <c r="H24" s="10">
        <v>1287</v>
      </c>
      <c r="I24" s="10">
        <v>493</v>
      </c>
      <c r="J24" s="10">
        <v>34</v>
      </c>
      <c r="K24" s="10">
        <v>4448</v>
      </c>
      <c r="L24" s="10">
        <v>159</v>
      </c>
      <c r="M24" s="37">
        <v>640</v>
      </c>
      <c r="N24" s="37">
        <v>3363</v>
      </c>
      <c r="O24" s="10">
        <v>120</v>
      </c>
    </row>
    <row r="25" spans="2:15" ht="18" customHeight="1">
      <c r="B25" s="2" t="s">
        <v>98</v>
      </c>
    </row>
  </sheetData>
  <mergeCells count="9">
    <mergeCell ref="K4:O4"/>
    <mergeCell ref="B6:D6"/>
    <mergeCell ref="B24:D24"/>
    <mergeCell ref="G2:L2"/>
    <mergeCell ref="M3:O3"/>
    <mergeCell ref="B4:D4"/>
    <mergeCell ref="E4:E5"/>
    <mergeCell ref="B5:D5"/>
    <mergeCell ref="F4:J4"/>
  </mergeCells>
  <phoneticPr fontId="2"/>
  <pageMargins left="0.75" right="0.75" top="1" bottom="1" header="0.51200000000000001" footer="0.51200000000000001"/>
  <pageSetup paperSize="9" scale="90" orientation="portrait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P22"/>
  <sheetViews>
    <sheetView showGridLines="0" workbookViewId="0">
      <selection activeCell="H43" sqref="H43"/>
    </sheetView>
  </sheetViews>
  <sheetFormatPr defaultColWidth="9" defaultRowHeight="13.5" customHeight="1"/>
  <cols>
    <col min="1" max="1" width="5" style="2" customWidth="1"/>
    <col min="2" max="2" width="0.88671875" style="2" customWidth="1"/>
    <col min="3" max="3" width="2.109375" style="2" customWidth="1"/>
    <col min="4" max="4" width="6" style="2" customWidth="1"/>
    <col min="5" max="5" width="14.77734375" style="2" customWidth="1"/>
    <col min="6" max="6" width="0.88671875" style="2" customWidth="1"/>
    <col min="7" max="7" width="8.33203125" style="2" customWidth="1"/>
    <col min="8" max="12" width="7.21875" style="2" customWidth="1"/>
    <col min="13" max="14" width="7.5546875" style="2" bestFit="1" customWidth="1"/>
    <col min="15" max="15" width="2.109375" style="2" customWidth="1"/>
    <col min="16" max="16384" width="9" style="2"/>
  </cols>
  <sheetData>
    <row r="1" spans="2:16" ht="13.5" customHeight="1">
      <c r="E1" s="279"/>
    </row>
    <row r="2" spans="2:16" ht="13.5" customHeight="1">
      <c r="E2" s="365" t="s">
        <v>847</v>
      </c>
      <c r="G2" s="2" t="s">
        <v>664</v>
      </c>
    </row>
    <row r="3" spans="2:16" ht="13.5" customHeight="1">
      <c r="E3" s="279"/>
      <c r="G3" s="2" t="s">
        <v>916</v>
      </c>
    </row>
    <row r="4" spans="2:16" ht="18" customHeight="1" thickBot="1">
      <c r="L4" s="414" t="s">
        <v>877</v>
      </c>
      <c r="M4" s="414"/>
      <c r="N4" s="414"/>
    </row>
    <row r="5" spans="2:16" ht="18" customHeight="1">
      <c r="B5" s="258"/>
      <c r="C5" s="415" t="s">
        <v>509</v>
      </c>
      <c r="D5" s="415"/>
      <c r="E5" s="415"/>
      <c r="F5" s="258"/>
      <c r="G5" s="409" t="s">
        <v>188</v>
      </c>
      <c r="H5" s="129" t="s">
        <v>663</v>
      </c>
      <c r="I5" s="464" t="s">
        <v>99</v>
      </c>
      <c r="J5" s="464" t="s">
        <v>100</v>
      </c>
      <c r="K5" s="464" t="s">
        <v>239</v>
      </c>
      <c r="L5" s="464" t="s">
        <v>240</v>
      </c>
      <c r="M5" s="464" t="s">
        <v>241</v>
      </c>
      <c r="N5" s="277" t="s">
        <v>101</v>
      </c>
    </row>
    <row r="6" spans="2:16" ht="18" customHeight="1">
      <c r="B6" s="260"/>
      <c r="C6" s="417"/>
      <c r="D6" s="417"/>
      <c r="E6" s="417"/>
      <c r="F6" s="260"/>
      <c r="G6" s="411"/>
      <c r="H6" s="130" t="s">
        <v>102</v>
      </c>
      <c r="I6" s="465"/>
      <c r="J6" s="465"/>
      <c r="K6" s="465"/>
      <c r="L6" s="465"/>
      <c r="M6" s="465"/>
      <c r="N6" s="262" t="s">
        <v>398</v>
      </c>
    </row>
    <row r="7" spans="2:16" ht="6.9" customHeight="1">
      <c r="B7" s="1"/>
      <c r="C7" s="1"/>
      <c r="D7" s="1"/>
      <c r="E7" s="1"/>
      <c r="F7" s="1"/>
      <c r="G7" s="108"/>
      <c r="H7" s="1"/>
      <c r="I7" s="1"/>
      <c r="J7" s="1"/>
      <c r="K7" s="1"/>
      <c r="L7" s="1"/>
      <c r="M7" s="1"/>
      <c r="N7" s="1"/>
    </row>
    <row r="8" spans="2:16" ht="18" customHeight="1">
      <c r="B8" s="276"/>
      <c r="C8" s="439" t="s">
        <v>197</v>
      </c>
      <c r="D8" s="439"/>
      <c r="E8" s="439"/>
      <c r="F8" s="276"/>
      <c r="G8" s="198">
        <f>SUM(H8:N8)</f>
        <v>48726</v>
      </c>
      <c r="H8" s="31">
        <v>16608</v>
      </c>
      <c r="I8" s="31">
        <v>15272</v>
      </c>
      <c r="J8" s="31">
        <v>8320</v>
      </c>
      <c r="K8" s="31">
        <v>5855</v>
      </c>
      <c r="L8" s="31">
        <v>1971</v>
      </c>
      <c r="M8" s="31">
        <v>511</v>
      </c>
      <c r="N8" s="31">
        <v>189</v>
      </c>
      <c r="P8" s="131"/>
    </row>
    <row r="9" spans="2:16" ht="18" customHeight="1">
      <c r="B9" s="276"/>
      <c r="C9" s="439" t="s">
        <v>554</v>
      </c>
      <c r="D9" s="439"/>
      <c r="E9" s="439"/>
      <c r="F9" s="276"/>
      <c r="G9" s="198">
        <f>SUM(H9:N9)</f>
        <v>109844</v>
      </c>
      <c r="H9" s="31">
        <v>16608</v>
      </c>
      <c r="I9" s="31">
        <v>30544</v>
      </c>
      <c r="J9" s="31">
        <v>24960</v>
      </c>
      <c r="K9" s="31">
        <v>23420</v>
      </c>
      <c r="L9" s="31">
        <v>9855</v>
      </c>
      <c r="M9" s="31">
        <v>3066</v>
      </c>
      <c r="N9" s="31">
        <v>1391</v>
      </c>
      <c r="P9" s="131"/>
    </row>
    <row r="10" spans="2:16" ht="6.75" customHeight="1">
      <c r="B10" s="1"/>
      <c r="C10" s="1"/>
      <c r="D10" s="1"/>
      <c r="E10" s="1"/>
      <c r="F10" s="1"/>
      <c r="G10" s="9"/>
      <c r="H10" s="8"/>
      <c r="I10" s="8"/>
      <c r="J10" s="8"/>
      <c r="K10" s="8"/>
      <c r="L10" s="8"/>
      <c r="M10" s="8"/>
      <c r="N10" s="8"/>
    </row>
    <row r="11" spans="2:16" ht="18" customHeight="1">
      <c r="B11" s="1"/>
      <c r="C11" s="1"/>
      <c r="D11" s="1" t="s">
        <v>665</v>
      </c>
      <c r="E11" s="1"/>
      <c r="F11" s="1"/>
      <c r="G11" s="9"/>
      <c r="H11" s="8"/>
      <c r="I11" s="8"/>
      <c r="J11" s="8"/>
      <c r="K11" s="8"/>
      <c r="L11" s="8"/>
      <c r="M11" s="8"/>
      <c r="N11" s="8"/>
    </row>
    <row r="12" spans="2:16" ht="18" customHeight="1">
      <c r="B12" s="1"/>
      <c r="C12" s="1"/>
      <c r="D12" s="1" t="s">
        <v>103</v>
      </c>
      <c r="E12" s="1"/>
      <c r="F12" s="1"/>
      <c r="G12" s="9"/>
      <c r="H12" s="8"/>
      <c r="I12" s="8"/>
      <c r="J12" s="8"/>
      <c r="K12" s="8"/>
      <c r="L12" s="8"/>
      <c r="M12" s="8"/>
      <c r="N12" s="8"/>
    </row>
    <row r="13" spans="2:16" ht="18" customHeight="1">
      <c r="B13" s="276"/>
      <c r="C13" s="1"/>
      <c r="D13" s="1"/>
      <c r="E13" s="276" t="s">
        <v>189</v>
      </c>
      <c r="F13" s="276"/>
      <c r="G13" s="9">
        <f>SUM(H13:N13)</f>
        <v>4144</v>
      </c>
      <c r="H13" s="127">
        <v>0</v>
      </c>
      <c r="I13" s="8">
        <v>91</v>
      </c>
      <c r="J13" s="8">
        <v>1373</v>
      </c>
      <c r="K13" s="8">
        <v>1624</v>
      </c>
      <c r="L13" s="8">
        <v>727</v>
      </c>
      <c r="M13" s="8">
        <v>213</v>
      </c>
      <c r="N13" s="8">
        <v>116</v>
      </c>
    </row>
    <row r="14" spans="2:16" ht="18" customHeight="1">
      <c r="B14" s="276"/>
      <c r="C14" s="1"/>
      <c r="D14" s="1"/>
      <c r="E14" s="276" t="s">
        <v>190</v>
      </c>
      <c r="F14" s="276"/>
      <c r="G14" s="9">
        <f>SUM(H14:N14)</f>
        <v>16575</v>
      </c>
      <c r="H14" s="127">
        <v>0</v>
      </c>
      <c r="I14" s="8">
        <v>182</v>
      </c>
      <c r="J14" s="8">
        <v>4119</v>
      </c>
      <c r="K14" s="8">
        <v>6496</v>
      </c>
      <c r="L14" s="8">
        <v>3635</v>
      </c>
      <c r="M14" s="8">
        <v>1278</v>
      </c>
      <c r="N14" s="8">
        <v>865</v>
      </c>
    </row>
    <row r="15" spans="2:16" ht="18" customHeight="1">
      <c r="B15" s="300"/>
      <c r="C15" s="1"/>
      <c r="D15" s="1"/>
      <c r="E15" s="20" t="s">
        <v>655</v>
      </c>
      <c r="F15" s="300"/>
      <c r="G15" s="9">
        <f>SUM(H15:N15)</f>
        <v>5523</v>
      </c>
      <c r="H15" s="127">
        <v>0</v>
      </c>
      <c r="I15" s="8">
        <v>91</v>
      </c>
      <c r="J15" s="8">
        <v>1405</v>
      </c>
      <c r="K15" s="8">
        <v>2395</v>
      </c>
      <c r="L15" s="8">
        <v>1111</v>
      </c>
      <c r="M15" s="8">
        <v>335</v>
      </c>
      <c r="N15" s="8">
        <v>186</v>
      </c>
    </row>
    <row r="16" spans="2:16" ht="6.9" customHeight="1">
      <c r="B16" s="1"/>
      <c r="C16" s="1"/>
      <c r="D16" s="1"/>
      <c r="E16" s="1"/>
      <c r="F16" s="1"/>
      <c r="G16" s="9"/>
      <c r="H16" s="8"/>
      <c r="I16" s="8"/>
      <c r="J16" s="8"/>
      <c r="K16" s="8"/>
      <c r="L16" s="8"/>
      <c r="M16" s="8"/>
      <c r="N16" s="8"/>
    </row>
    <row r="17" spans="2:14" ht="18" customHeight="1">
      <c r="B17" s="1"/>
      <c r="C17" s="1"/>
      <c r="D17" s="1" t="s">
        <v>666</v>
      </c>
      <c r="E17" s="1"/>
      <c r="F17" s="1"/>
      <c r="G17" s="9"/>
      <c r="H17" s="8"/>
      <c r="I17" s="8"/>
      <c r="J17" s="8"/>
      <c r="K17" s="8"/>
      <c r="L17" s="8"/>
      <c r="M17" s="8"/>
      <c r="N17" s="8"/>
    </row>
    <row r="18" spans="2:14" ht="18" customHeight="1">
      <c r="B18" s="1"/>
      <c r="C18" s="1"/>
      <c r="D18" s="1" t="s">
        <v>103</v>
      </c>
      <c r="E18" s="1"/>
      <c r="F18" s="1"/>
      <c r="G18" s="9"/>
      <c r="H18" s="8"/>
      <c r="I18" s="8"/>
      <c r="J18" s="8"/>
      <c r="K18" s="8"/>
      <c r="L18" s="8"/>
      <c r="M18" s="8"/>
      <c r="N18" s="8"/>
    </row>
    <row r="19" spans="2:14" ht="18" customHeight="1">
      <c r="B19" s="276"/>
      <c r="C19" s="1"/>
      <c r="D19" s="1"/>
      <c r="E19" s="276" t="s">
        <v>189</v>
      </c>
      <c r="F19" s="276"/>
      <c r="G19" s="9">
        <f>SUM(H19:N19)</f>
        <v>9959</v>
      </c>
      <c r="H19" s="8">
        <v>3</v>
      </c>
      <c r="I19" s="8">
        <v>505</v>
      </c>
      <c r="J19" s="8">
        <v>2999</v>
      </c>
      <c r="K19" s="8">
        <v>4130</v>
      </c>
      <c r="L19" s="8">
        <v>1675</v>
      </c>
      <c r="M19" s="8">
        <v>463</v>
      </c>
      <c r="N19" s="8">
        <v>184</v>
      </c>
    </row>
    <row r="20" spans="2:14" ht="18" customHeight="1">
      <c r="B20" s="276"/>
      <c r="C20" s="1"/>
      <c r="D20" s="1"/>
      <c r="E20" s="276" t="s">
        <v>190</v>
      </c>
      <c r="F20" s="276"/>
      <c r="G20" s="9">
        <f>SUM(H20:N20)</f>
        <v>39038</v>
      </c>
      <c r="H20" s="8">
        <v>3</v>
      </c>
      <c r="I20" s="8">
        <v>1010</v>
      </c>
      <c r="J20" s="8">
        <v>8997</v>
      </c>
      <c r="K20" s="31">
        <v>16520</v>
      </c>
      <c r="L20" s="8">
        <v>8375</v>
      </c>
      <c r="M20" s="8">
        <v>2778</v>
      </c>
      <c r="N20" s="8">
        <v>1355</v>
      </c>
    </row>
    <row r="21" spans="2:14" ht="18" customHeight="1" thickBot="1">
      <c r="B21" s="274"/>
      <c r="C21" s="3"/>
      <c r="D21" s="3"/>
      <c r="E21" s="132" t="s">
        <v>656</v>
      </c>
      <c r="F21" s="274"/>
      <c r="G21" s="128">
        <f>SUM(H21:N21)</f>
        <v>17530</v>
      </c>
      <c r="H21" s="10">
        <v>3</v>
      </c>
      <c r="I21" s="10">
        <v>507</v>
      </c>
      <c r="J21" s="10">
        <v>3344</v>
      </c>
      <c r="K21" s="10">
        <v>7535</v>
      </c>
      <c r="L21" s="10">
        <v>4234</v>
      </c>
      <c r="M21" s="10">
        <v>1292</v>
      </c>
      <c r="N21" s="10">
        <v>615</v>
      </c>
    </row>
    <row r="22" spans="2:14" ht="18" customHeight="1">
      <c r="D22" s="2" t="s">
        <v>104</v>
      </c>
    </row>
  </sheetData>
  <mergeCells count="10">
    <mergeCell ref="C9:E9"/>
    <mergeCell ref="C5:E6"/>
    <mergeCell ref="L5:L6"/>
    <mergeCell ref="C8:E8"/>
    <mergeCell ref="L4:N4"/>
    <mergeCell ref="G5:G6"/>
    <mergeCell ref="I5:I6"/>
    <mergeCell ref="J5:J6"/>
    <mergeCell ref="K5:K6"/>
    <mergeCell ref="M5:M6"/>
  </mergeCells>
  <phoneticPr fontId="2"/>
  <pageMargins left="0.75" right="0.75" top="1" bottom="1" header="0.51200000000000001" footer="0.51200000000000001"/>
  <pageSetup paperSize="9" scale="90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N19"/>
  <sheetViews>
    <sheetView showGridLines="0" zoomScaleNormal="100" workbookViewId="0">
      <selection activeCell="H43" sqref="H43"/>
    </sheetView>
  </sheetViews>
  <sheetFormatPr defaultColWidth="9" defaultRowHeight="13.5" customHeight="1"/>
  <cols>
    <col min="1" max="1" width="5" style="2" customWidth="1"/>
    <col min="2" max="2" width="0.88671875" style="2" customWidth="1"/>
    <col min="3" max="3" width="19.88671875" style="2" customWidth="1"/>
    <col min="4" max="4" width="0.88671875" style="2" customWidth="1"/>
    <col min="5" max="9" width="6" style="2" customWidth="1"/>
    <col min="10" max="10" width="6.88671875" style="2" customWidth="1"/>
    <col min="11" max="12" width="6" style="2" customWidth="1"/>
    <col min="13" max="13" width="7.5546875" style="2" bestFit="1" customWidth="1"/>
    <col min="14" max="14" width="7.21875" style="2" customWidth="1"/>
    <col min="15" max="16384" width="9" style="2"/>
  </cols>
  <sheetData>
    <row r="2" spans="2:14" ht="13.5" customHeight="1">
      <c r="E2" s="412" t="s">
        <v>848</v>
      </c>
      <c r="F2" s="413"/>
      <c r="G2" s="413"/>
      <c r="H2" s="413"/>
      <c r="I2" s="427"/>
      <c r="J2" s="427"/>
    </row>
    <row r="3" spans="2:14" ht="13.5" customHeight="1">
      <c r="G3" s="413" t="s">
        <v>191</v>
      </c>
      <c r="H3" s="413"/>
      <c r="I3" s="413"/>
      <c r="J3" s="413"/>
      <c r="K3" s="413"/>
    </row>
    <row r="4" spans="2:14" ht="18" customHeight="1" thickBot="1">
      <c r="K4" s="414" t="s">
        <v>875</v>
      </c>
      <c r="L4" s="414"/>
      <c r="M4" s="414"/>
      <c r="N4" s="414"/>
    </row>
    <row r="5" spans="2:14" ht="18" customHeight="1">
      <c r="B5" s="415"/>
      <c r="C5" s="415" t="s">
        <v>105</v>
      </c>
      <c r="D5" s="258"/>
      <c r="E5" s="418" t="s">
        <v>106</v>
      </c>
      <c r="F5" s="466"/>
      <c r="G5" s="466"/>
      <c r="H5" s="466"/>
      <c r="I5" s="467"/>
      <c r="J5" s="418" t="s">
        <v>190</v>
      </c>
      <c r="K5" s="419"/>
      <c r="L5" s="419"/>
      <c r="M5" s="419"/>
      <c r="N5" s="419"/>
    </row>
    <row r="6" spans="2:14" ht="18" customHeight="1">
      <c r="B6" s="416"/>
      <c r="C6" s="416"/>
      <c r="D6" s="259"/>
      <c r="E6" s="410" t="s">
        <v>188</v>
      </c>
      <c r="F6" s="261" t="s">
        <v>367</v>
      </c>
      <c r="G6" s="133">
        <v>5</v>
      </c>
      <c r="H6" s="133">
        <v>30</v>
      </c>
      <c r="I6" s="261" t="s">
        <v>107</v>
      </c>
      <c r="J6" s="410" t="s">
        <v>188</v>
      </c>
      <c r="K6" s="133">
        <v>1</v>
      </c>
      <c r="L6" s="133">
        <v>5</v>
      </c>
      <c r="M6" s="133">
        <v>30</v>
      </c>
      <c r="N6" s="261" t="s">
        <v>107</v>
      </c>
    </row>
    <row r="7" spans="2:14" ht="18" customHeight="1">
      <c r="B7" s="416"/>
      <c r="C7" s="416" t="s">
        <v>108</v>
      </c>
      <c r="D7" s="259"/>
      <c r="E7" s="410"/>
      <c r="F7" s="133">
        <v>1</v>
      </c>
      <c r="G7" s="261" t="s">
        <v>109</v>
      </c>
      <c r="H7" s="261" t="s">
        <v>109</v>
      </c>
      <c r="I7" s="261"/>
      <c r="J7" s="410"/>
      <c r="K7" s="261" t="s">
        <v>109</v>
      </c>
      <c r="L7" s="261" t="s">
        <v>109</v>
      </c>
      <c r="M7" s="261" t="s">
        <v>109</v>
      </c>
      <c r="N7" s="261"/>
    </row>
    <row r="8" spans="2:14" ht="18" customHeight="1">
      <c r="B8" s="417"/>
      <c r="C8" s="417"/>
      <c r="D8" s="260"/>
      <c r="E8" s="411"/>
      <c r="F8" s="134" t="s">
        <v>110</v>
      </c>
      <c r="G8" s="130">
        <v>29</v>
      </c>
      <c r="H8" s="130">
        <v>49</v>
      </c>
      <c r="I8" s="262" t="s">
        <v>398</v>
      </c>
      <c r="J8" s="411"/>
      <c r="K8" s="134">
        <v>4</v>
      </c>
      <c r="L8" s="130">
        <v>29</v>
      </c>
      <c r="M8" s="130">
        <v>49</v>
      </c>
      <c r="N8" s="262" t="s">
        <v>398</v>
      </c>
    </row>
    <row r="9" spans="2:14" ht="6.9" customHeight="1">
      <c r="B9" s="1"/>
      <c r="C9" s="1"/>
      <c r="D9" s="1"/>
      <c r="E9" s="108"/>
      <c r="F9" s="1"/>
      <c r="G9" s="1"/>
      <c r="H9" s="1"/>
      <c r="I9" s="1"/>
      <c r="J9" s="1"/>
      <c r="K9" s="1"/>
      <c r="L9" s="1"/>
      <c r="M9" s="1"/>
      <c r="N9" s="1"/>
    </row>
    <row r="10" spans="2:14" ht="18" customHeight="1">
      <c r="B10" s="276"/>
      <c r="C10" s="276" t="s">
        <v>188</v>
      </c>
      <c r="D10" s="276"/>
      <c r="E10" s="9">
        <f>SUM(E12:E17)</f>
        <v>132</v>
      </c>
      <c r="F10" s="8">
        <f t="shared" ref="F10:N10" si="0">SUM(F12:F17)</f>
        <v>15</v>
      </c>
      <c r="G10" s="8">
        <f t="shared" si="0"/>
        <v>68</v>
      </c>
      <c r="H10" s="8">
        <f t="shared" si="0"/>
        <v>26</v>
      </c>
      <c r="I10" s="8">
        <f t="shared" si="0"/>
        <v>23</v>
      </c>
      <c r="J10" s="31">
        <f t="shared" si="0"/>
        <v>4135</v>
      </c>
      <c r="K10" s="8">
        <f t="shared" si="0"/>
        <v>37</v>
      </c>
      <c r="L10" s="8">
        <f t="shared" si="0"/>
        <v>989</v>
      </c>
      <c r="M10" s="8">
        <f t="shared" si="0"/>
        <v>1052</v>
      </c>
      <c r="N10" s="8">
        <f t="shared" si="0"/>
        <v>2057</v>
      </c>
    </row>
    <row r="11" spans="2:14" ht="6.9" customHeight="1">
      <c r="B11" s="276"/>
      <c r="C11" s="276"/>
      <c r="D11" s="276"/>
      <c r="E11" s="9"/>
      <c r="F11" s="8"/>
      <c r="G11" s="8"/>
      <c r="H11" s="8"/>
      <c r="I11" s="8"/>
      <c r="J11" s="8"/>
      <c r="K11" s="8"/>
      <c r="L11" s="8"/>
      <c r="M11" s="8"/>
      <c r="N11" s="8"/>
    </row>
    <row r="12" spans="2:14" ht="18" customHeight="1">
      <c r="B12" s="135"/>
      <c r="C12" s="20" t="s">
        <v>111</v>
      </c>
      <c r="D12" s="135"/>
      <c r="E12" s="9">
        <f t="shared" ref="E12:E17" si="1">SUM(F12:I12)</f>
        <v>11</v>
      </c>
      <c r="F12" s="8">
        <v>0</v>
      </c>
      <c r="G12" s="8">
        <v>6</v>
      </c>
      <c r="H12" s="8">
        <v>2</v>
      </c>
      <c r="I12" s="8">
        <v>3</v>
      </c>
      <c r="J12" s="8">
        <f t="shared" ref="J12:J17" si="2">SUM(K12:N12)</f>
        <v>347</v>
      </c>
      <c r="K12" s="8">
        <v>0</v>
      </c>
      <c r="L12" s="8">
        <v>80</v>
      </c>
      <c r="M12" s="8">
        <v>76</v>
      </c>
      <c r="N12" s="8">
        <v>191</v>
      </c>
    </row>
    <row r="13" spans="2:14" ht="18" customHeight="1">
      <c r="B13" s="276"/>
      <c r="C13" s="136" t="s">
        <v>112</v>
      </c>
      <c r="D13" s="276"/>
      <c r="E13" s="9">
        <f t="shared" si="1"/>
        <v>13</v>
      </c>
      <c r="F13" s="8">
        <v>1</v>
      </c>
      <c r="G13" s="8">
        <v>5</v>
      </c>
      <c r="H13" s="8">
        <v>5</v>
      </c>
      <c r="I13" s="8">
        <v>2</v>
      </c>
      <c r="J13" s="8">
        <f t="shared" si="2"/>
        <v>663</v>
      </c>
      <c r="K13" s="8">
        <v>4</v>
      </c>
      <c r="L13" s="8">
        <v>86</v>
      </c>
      <c r="M13" s="8">
        <v>206</v>
      </c>
      <c r="N13" s="8">
        <v>367</v>
      </c>
    </row>
    <row r="14" spans="2:14" ht="18" customHeight="1">
      <c r="B14" s="276"/>
      <c r="C14" s="276" t="s">
        <v>113</v>
      </c>
      <c r="D14" s="276"/>
      <c r="E14" s="9">
        <f t="shared" si="1"/>
        <v>90</v>
      </c>
      <c r="F14" s="8">
        <v>8</v>
      </c>
      <c r="G14" s="8">
        <v>54</v>
      </c>
      <c r="H14" s="8">
        <v>17</v>
      </c>
      <c r="I14" s="8">
        <v>11</v>
      </c>
      <c r="J14" s="31">
        <f t="shared" si="2"/>
        <v>2284</v>
      </c>
      <c r="K14" s="8">
        <v>27</v>
      </c>
      <c r="L14" s="8">
        <v>781</v>
      </c>
      <c r="M14" s="8">
        <v>678</v>
      </c>
      <c r="N14" s="8">
        <v>798</v>
      </c>
    </row>
    <row r="15" spans="2:14" ht="18" customHeight="1">
      <c r="B15" s="276"/>
      <c r="C15" s="136" t="s">
        <v>114</v>
      </c>
      <c r="D15" s="276"/>
      <c r="E15" s="9">
        <f t="shared" si="1"/>
        <v>12</v>
      </c>
      <c r="F15" s="127">
        <v>0</v>
      </c>
      <c r="G15" s="8">
        <v>3</v>
      </c>
      <c r="H15" s="8">
        <v>2</v>
      </c>
      <c r="I15" s="8">
        <v>7</v>
      </c>
      <c r="J15" s="31">
        <f t="shared" si="2"/>
        <v>835</v>
      </c>
      <c r="K15" s="127">
        <v>0</v>
      </c>
      <c r="L15" s="8">
        <v>42</v>
      </c>
      <c r="M15" s="8">
        <v>92</v>
      </c>
      <c r="N15" s="8">
        <v>701</v>
      </c>
    </row>
    <row r="16" spans="2:14" ht="18" customHeight="1">
      <c r="B16" s="276"/>
      <c r="C16" s="276" t="s">
        <v>115</v>
      </c>
      <c r="D16" s="276"/>
      <c r="E16" s="137">
        <f t="shared" si="1"/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f t="shared" si="2"/>
        <v>0</v>
      </c>
      <c r="K16" s="127">
        <v>0</v>
      </c>
      <c r="L16" s="127">
        <v>0</v>
      </c>
      <c r="M16" s="127">
        <v>0</v>
      </c>
      <c r="N16" s="127">
        <v>0</v>
      </c>
    </row>
    <row r="17" spans="2:14" ht="18" customHeight="1">
      <c r="B17" s="276"/>
      <c r="C17" s="276" t="s">
        <v>116</v>
      </c>
      <c r="D17" s="276"/>
      <c r="E17" s="9">
        <f t="shared" si="1"/>
        <v>6</v>
      </c>
      <c r="F17" s="8">
        <v>6</v>
      </c>
      <c r="G17" s="127">
        <v>0</v>
      </c>
      <c r="H17" s="127">
        <v>0</v>
      </c>
      <c r="I17" s="127">
        <v>0</v>
      </c>
      <c r="J17" s="8">
        <f t="shared" si="2"/>
        <v>6</v>
      </c>
      <c r="K17" s="8">
        <v>6</v>
      </c>
      <c r="L17" s="127">
        <v>0</v>
      </c>
      <c r="M17" s="127">
        <v>0</v>
      </c>
      <c r="N17" s="127">
        <v>0</v>
      </c>
    </row>
    <row r="18" spans="2:14" ht="6.75" customHeight="1" thickBot="1">
      <c r="B18" s="296"/>
      <c r="C18" s="296"/>
      <c r="D18" s="138"/>
      <c r="E18" s="10"/>
      <c r="F18" s="10"/>
      <c r="G18" s="139"/>
      <c r="H18" s="139"/>
      <c r="I18" s="139"/>
      <c r="J18" s="10"/>
      <c r="K18" s="10"/>
      <c r="L18" s="139"/>
      <c r="M18" s="139"/>
      <c r="N18" s="139"/>
    </row>
    <row r="19" spans="2:14" ht="18" customHeight="1">
      <c r="C19" s="2" t="s">
        <v>508</v>
      </c>
    </row>
  </sheetData>
  <mergeCells count="11">
    <mergeCell ref="B5:B6"/>
    <mergeCell ref="B7:B8"/>
    <mergeCell ref="E5:I5"/>
    <mergeCell ref="E2:J2"/>
    <mergeCell ref="C7:C8"/>
    <mergeCell ref="J5:N5"/>
    <mergeCell ref="E6:E8"/>
    <mergeCell ref="J6:J8"/>
    <mergeCell ref="G3:K3"/>
    <mergeCell ref="K4:N4"/>
    <mergeCell ref="C5:C6"/>
  </mergeCells>
  <phoneticPr fontId="2"/>
  <pageMargins left="0.75" right="0.75" top="1" bottom="1" header="0.51200000000000001" footer="0.51200000000000001"/>
  <pageSetup paperSize="9" scale="9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5</vt:i4>
      </vt:variant>
    </vt:vector>
  </HeadingPairs>
  <TitlesOfParts>
    <vt:vector size="35" baseType="lpstr">
      <vt:lpstr>2-1人口・世帯数の推移</vt:lpstr>
      <vt:lpstr>2-2現在の行政区画による人口の推移</vt:lpstr>
      <vt:lpstr>2-3年齢別人口（各歳）</vt:lpstr>
      <vt:lpstr>2-4地域別・世帯の種類、世帯人員別世帯数及び世帯人員</vt:lpstr>
      <vt:lpstr>2-5地域別・住居の種類、住宅の所有の関係別一般世帯数、一般</vt:lpstr>
      <vt:lpstr>2-6年齢大分類別人口・比率・指数</vt:lpstr>
      <vt:lpstr>2-7配偶関係、年齢、男女別１５歳以上人口</vt:lpstr>
      <vt:lpstr>2-8世帯人員別一般世帯数、一般世帯人員＜６歳未満・１８歳未満</vt:lpstr>
      <vt:lpstr>2-9施設等の世帯の種類、世帯人員別施設等の世帯数及び世帯人員</vt:lpstr>
      <vt:lpstr>2-10＜６歳未満・１８歳未満の親族のいる一般家庭及び親族のみ</vt:lpstr>
      <vt:lpstr>2-11人口集中地区（DIDｓ）の人口・面積</vt:lpstr>
      <vt:lpstr>2-12昼夜人口</vt:lpstr>
      <vt:lpstr>2-13地域別、年齢別（５歳階級）人口</vt:lpstr>
      <vt:lpstr>2-14年齢（５歳階級）、男女別高齢単身者数</vt:lpstr>
      <vt:lpstr>2-15夫の年齢、妻の年齢別高齢夫婦世帯数</vt:lpstr>
      <vt:lpstr>2-16町丁・大字別世帯数、人口</vt:lpstr>
      <vt:lpstr>2-17住宅の建て方、住宅の所有の関係別住宅に住む一般世帯数及</vt:lpstr>
      <vt:lpstr>2-18子供の数別母（父）子世帯数及び母（父）子世帯人員＜６歳</vt:lpstr>
      <vt:lpstr>2-19従業・通学時の世帯の状況、通勤・通学者数別住宅に住む</vt:lpstr>
      <vt:lpstr>2-20世帯人員別６５歳以上世帯員のいる一般世帯数一般世帯人員</vt:lpstr>
      <vt:lpstr>2-21世帯人員、住宅の所有の関係別住宅に住む６５歳以上世帯</vt:lpstr>
      <vt:lpstr>2-22住居の種類、住宅の所有の関係別６５歳以上世帯員のいる</vt:lpstr>
      <vt:lpstr>2-23住宅の建て方別住宅に住む６５歳以上世帯員のいる主世帯数</vt:lpstr>
      <vt:lpstr>2-24労働力状態、年齢（５歳階級）男女別１５歳以上人口</vt:lpstr>
      <vt:lpstr>2-25産業（大分類）、年齢（５歳階級）、男女別１５歳以上就業</vt:lpstr>
      <vt:lpstr>2-26産業（大分類）、従業上の地位（３区分）、男女別１５歳以</vt:lpstr>
      <vt:lpstr>2-27職業（大分類）、従業上の地位（３区分）、男女別１５歳以</vt:lpstr>
      <vt:lpstr>2-28常住地又は従業地による産業（大分類）別１５歳以上就業</vt:lpstr>
      <vt:lpstr>2-29常住地による従業地・通学地別、地区別１５歳以上就業者数</vt:lpstr>
      <vt:lpstr>2-30就業者、通学者の流出入状況</vt:lpstr>
      <vt:lpstr>'2-11人口集中地区（DIDｓ）の人口・面積'!Print_Area</vt:lpstr>
      <vt:lpstr>'2-15夫の年齢、妻の年齢別高齢夫婦世帯数'!Print_Area</vt:lpstr>
      <vt:lpstr>'2-23住宅の建て方別住宅に住む６５歳以上世帯員のいる主世帯数'!Print_Area</vt:lpstr>
      <vt:lpstr>'2-25産業（大分類）、年齢（５歳階級）、男女別１５歳以上就業'!Print_Area</vt:lpstr>
      <vt:lpstr>'2-26産業（大分類）、従業上の地位（３区分）、男女別１５歳以'!Print_Area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相本　芽香</cp:lastModifiedBy>
  <cp:lastPrinted>2025-07-01T02:08:01Z</cp:lastPrinted>
  <dcterms:created xsi:type="dcterms:W3CDTF">1998-12-10T04:54:32Z</dcterms:created>
  <dcterms:modified xsi:type="dcterms:W3CDTF">2025-07-01T04:09:08Z</dcterms:modified>
</cp:coreProperties>
</file>