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L:\161100_政策推進課\★政策推進課\04_統計\16_統計書\【R05統計書】\Excel完成版\"/>
    </mc:Choice>
  </mc:AlternateContent>
  <xr:revisionPtr revIDLastSave="0" documentId="13_ncr:1_{1A8C6573-3C65-4294-AC7B-56DAD2A6F5B3}" xr6:coauthVersionLast="47" xr6:coauthVersionMax="47" xr10:uidLastSave="{00000000-0000-0000-0000-000000000000}"/>
  <bookViews>
    <workbookView xWindow="-120" yWindow="-120" windowWidth="29040" windowHeight="15720" tabRatio="691" firstSheet="2" activeTab="7" xr2:uid="{00000000-000D-0000-FFFF-FFFF00000000}"/>
  </bookViews>
  <sheets>
    <sheet name="9-1" sheetId="24" r:id="rId1"/>
    <sheet name="9-2" sheetId="25" r:id="rId2"/>
    <sheet name="9-3" sheetId="26" r:id="rId3"/>
    <sheet name="9-4" sheetId="27" r:id="rId4"/>
    <sheet name="9-5" sheetId="28" r:id="rId5"/>
    <sheet name="9-6" sheetId="34" r:id="rId6"/>
    <sheet name="9-7" sheetId="33" r:id="rId7"/>
    <sheet name="9-8" sheetId="20" r:id="rId8"/>
    <sheet name="9-9" sheetId="9" r:id="rId9"/>
    <sheet name="9-10" sheetId="10" r:id="rId10"/>
    <sheet name="9-11" sheetId="11" r:id="rId11"/>
    <sheet name="133" sheetId="13" state="hidden" r:id="rId12"/>
    <sheet name="9-12" sheetId="14" r:id="rId13"/>
    <sheet name="9-13" sheetId="15" r:id="rId14"/>
    <sheet name="9-14" sheetId="16" r:id="rId15"/>
    <sheet name="9-15" sheetId="17" r:id="rId16"/>
  </sheets>
  <definedNames>
    <definedName name="_xlnm.Print_Area" localSheetId="11">'133'!$A$1:$Q$13</definedName>
    <definedName name="_xlnm.Print_Area" localSheetId="12">'9-12'!$A$1:$H$16</definedName>
    <definedName name="_xlnm.Print_Area" localSheetId="14">'9-14'!$A$1:$J$16</definedName>
    <definedName name="_xlnm.Print_Area" localSheetId="15">'9-15'!$A$1:$L$23</definedName>
    <definedName name="_xlnm.Print_Area" localSheetId="2">'9-3'!$A$1:$K$7</definedName>
    <definedName name="_xlnm.Print_Area" localSheetId="5">'9-6'!$A$1:$V$63</definedName>
    <definedName name="_xlnm.Print_Area" localSheetId="6">'9-7'!$A$1:$AA$60</definedName>
    <definedName name="_xlnm.Print_Area" localSheetId="8">'9-9'!$A$1:$M$54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3" i="20" l="1"/>
  <c r="M52" i="20"/>
  <c r="M51" i="20"/>
  <c r="M50" i="20"/>
  <c r="M49" i="20"/>
  <c r="M48" i="20"/>
  <c r="M47" i="20"/>
  <c r="M46" i="20"/>
  <c r="M45" i="20"/>
  <c r="M44" i="20"/>
  <c r="M43" i="20"/>
  <c r="M42" i="20"/>
  <c r="M41" i="20"/>
  <c r="M40" i="20"/>
  <c r="M39" i="20"/>
  <c r="M38" i="20"/>
  <c r="M37" i="20"/>
  <c r="M36" i="20"/>
  <c r="M35" i="20"/>
  <c r="M34" i="20"/>
  <c r="M33" i="20"/>
  <c r="M32" i="20"/>
  <c r="M31" i="20"/>
  <c r="M30" i="20"/>
  <c r="M29" i="20"/>
  <c r="M28" i="20"/>
  <c r="M27" i="20"/>
  <c r="M26" i="20"/>
  <c r="M25" i="20"/>
  <c r="M24" i="20"/>
  <c r="M23" i="20"/>
  <c r="M22" i="20"/>
  <c r="M21" i="20"/>
  <c r="M20" i="20"/>
  <c r="M19" i="20"/>
  <c r="M18" i="20"/>
  <c r="M17" i="20"/>
  <c r="M16" i="20"/>
  <c r="M15" i="20"/>
  <c r="M14" i="20"/>
  <c r="M13" i="20"/>
  <c r="M12" i="20"/>
  <c r="M11" i="20"/>
  <c r="M10" i="20"/>
  <c r="M9" i="20"/>
  <c r="M7" i="20"/>
  <c r="K53" i="20"/>
  <c r="K52" i="20"/>
  <c r="K51" i="20"/>
  <c r="K50" i="20"/>
  <c r="K49" i="20"/>
  <c r="K48" i="20"/>
  <c r="K47" i="20"/>
  <c r="K46" i="20"/>
  <c r="K45" i="20"/>
  <c r="K44" i="20"/>
  <c r="K43" i="20"/>
  <c r="K42" i="20"/>
  <c r="K41" i="20"/>
  <c r="K40" i="20"/>
  <c r="K39" i="20"/>
  <c r="K38" i="20"/>
  <c r="K37" i="20"/>
  <c r="K36" i="20"/>
  <c r="K35" i="20"/>
  <c r="K34" i="20"/>
  <c r="K33" i="20"/>
  <c r="K32" i="20"/>
  <c r="K31" i="20"/>
  <c r="K30" i="20"/>
  <c r="K29" i="20"/>
  <c r="K28" i="20"/>
  <c r="K27" i="20"/>
  <c r="K26" i="20"/>
  <c r="K25" i="20"/>
  <c r="K24" i="20"/>
  <c r="K23" i="20"/>
  <c r="K22" i="20"/>
  <c r="K21" i="20"/>
  <c r="K20" i="20"/>
  <c r="K19" i="20"/>
  <c r="K18" i="20"/>
  <c r="K17" i="20"/>
  <c r="K16" i="20"/>
  <c r="K15" i="20"/>
  <c r="K14" i="20"/>
  <c r="K13" i="20"/>
  <c r="K12" i="20"/>
  <c r="K11" i="20"/>
  <c r="K10" i="20"/>
  <c r="K9" i="20"/>
  <c r="K7" i="20"/>
  <c r="M9" i="9" l="1"/>
  <c r="K9" i="9"/>
  <c r="T7" i="33"/>
  <c r="T5" i="33" s="1"/>
  <c r="T13" i="33"/>
  <c r="T20" i="33"/>
  <c r="T35" i="33"/>
  <c r="T43" i="33"/>
  <c r="G29" i="33"/>
  <c r="G22" i="33"/>
  <c r="G18" i="33"/>
  <c r="V13" i="34"/>
  <c r="V5" i="34" s="1"/>
  <c r="P20" i="34"/>
  <c r="P16" i="34"/>
  <c r="H9" i="34"/>
  <c r="H5" i="34" s="1"/>
  <c r="G20" i="28"/>
  <c r="G12" i="28"/>
  <c r="S45" i="20" l="1"/>
  <c r="S46" i="20"/>
  <c r="S47" i="20"/>
  <c r="S48" i="20"/>
  <c r="S49" i="20"/>
  <c r="S50" i="20"/>
  <c r="S51" i="20"/>
  <c r="S52" i="20"/>
  <c r="P45" i="20"/>
  <c r="P46" i="20"/>
  <c r="P47" i="20"/>
  <c r="P48" i="20"/>
  <c r="P49" i="20"/>
  <c r="P50" i="20"/>
  <c r="P51" i="20"/>
  <c r="P52" i="20"/>
  <c r="O45" i="20"/>
  <c r="O46" i="20"/>
  <c r="O47" i="20"/>
  <c r="O48" i="20"/>
  <c r="O49" i="20"/>
  <c r="O50" i="20"/>
  <c r="O51" i="20"/>
  <c r="O52" i="20"/>
  <c r="N45" i="20"/>
  <c r="N46" i="20"/>
  <c r="N47" i="20"/>
  <c r="N48" i="20"/>
  <c r="N49" i="20"/>
  <c r="N50" i="20"/>
  <c r="N51" i="20"/>
  <c r="N52" i="20"/>
  <c r="I45" i="20"/>
  <c r="I46" i="20"/>
  <c r="I47" i="20"/>
  <c r="I48" i="20"/>
  <c r="I49" i="20"/>
  <c r="I50" i="20"/>
  <c r="I51" i="20"/>
  <c r="I52" i="20"/>
  <c r="Q52" i="20" l="1"/>
  <c r="Q50" i="20"/>
  <c r="Q48" i="20"/>
  <c r="Q46" i="20"/>
  <c r="Q51" i="20"/>
  <c r="Q49" i="20"/>
  <c r="Q47" i="20"/>
  <c r="Q45" i="20"/>
  <c r="I14" i="17"/>
  <c r="F14" i="17"/>
  <c r="I12" i="17"/>
  <c r="F12" i="17"/>
  <c r="E12" i="17" s="1"/>
  <c r="E14" i="14"/>
  <c r="E12" i="14"/>
  <c r="H16" i="10"/>
  <c r="G16" i="10"/>
  <c r="F16" i="10"/>
  <c r="E16" i="10"/>
  <c r="H11" i="10"/>
  <c r="G11" i="10"/>
  <c r="F11" i="10"/>
  <c r="E11" i="10"/>
  <c r="H6" i="10"/>
  <c r="G6" i="10"/>
  <c r="F6" i="10"/>
  <c r="E6" i="10"/>
  <c r="H5" i="10"/>
  <c r="G5" i="10"/>
  <c r="F5" i="10"/>
  <c r="E5" i="10"/>
  <c r="M35" i="9"/>
  <c r="N53" i="20"/>
  <c r="N44" i="20"/>
  <c r="N43" i="20"/>
  <c r="N42" i="20"/>
  <c r="N41" i="20"/>
  <c r="N40" i="20"/>
  <c r="N39" i="20"/>
  <c r="N38" i="20"/>
  <c r="N37" i="20"/>
  <c r="N36" i="20"/>
  <c r="N35" i="20"/>
  <c r="N34" i="20"/>
  <c r="N33" i="20"/>
  <c r="N32" i="20"/>
  <c r="N31" i="20"/>
  <c r="N30" i="20"/>
  <c r="N29" i="20"/>
  <c r="N28" i="20"/>
  <c r="N27" i="20"/>
  <c r="N26" i="20"/>
  <c r="N25" i="20"/>
  <c r="N24" i="20"/>
  <c r="N23" i="20"/>
  <c r="N22" i="20"/>
  <c r="N21" i="20"/>
  <c r="N20" i="20"/>
  <c r="N19" i="20"/>
  <c r="N18" i="20"/>
  <c r="N17" i="20"/>
  <c r="N16" i="20"/>
  <c r="N15" i="20"/>
  <c r="N14" i="20"/>
  <c r="N13" i="20"/>
  <c r="N12" i="20"/>
  <c r="N11" i="20"/>
  <c r="N10" i="20"/>
  <c r="N9" i="20"/>
  <c r="L7" i="20"/>
  <c r="J7" i="20"/>
  <c r="G28" i="28"/>
  <c r="P25" i="28"/>
  <c r="O25" i="28"/>
  <c r="N25" i="28"/>
  <c r="M25" i="28"/>
  <c r="L25" i="28"/>
  <c r="K25" i="28"/>
  <c r="J25" i="28"/>
  <c r="I25" i="28"/>
  <c r="H25" i="28"/>
  <c r="G25" i="28"/>
  <c r="P24" i="28"/>
  <c r="O24" i="28"/>
  <c r="N24" i="28"/>
  <c r="M24" i="28"/>
  <c r="L24" i="28"/>
  <c r="K24" i="28"/>
  <c r="J24" i="28"/>
  <c r="I24" i="28"/>
  <c r="H24" i="28"/>
  <c r="G24" i="28"/>
  <c r="P23" i="28"/>
  <c r="O23" i="28"/>
  <c r="N23" i="28"/>
  <c r="M23" i="28"/>
  <c r="L23" i="28"/>
  <c r="K23" i="28"/>
  <c r="J23" i="28"/>
  <c r="I23" i="28"/>
  <c r="H23" i="28"/>
  <c r="G23" i="28"/>
  <c r="G18" i="28"/>
  <c r="G10" i="28"/>
  <c r="G11" i="27"/>
  <c r="F11" i="27"/>
  <c r="G5" i="25"/>
  <c r="F5" i="25"/>
  <c r="E5" i="25"/>
  <c r="D5" i="25"/>
  <c r="F10" i="24"/>
  <c r="G7" i="24"/>
  <c r="G8" i="24"/>
  <c r="G9" i="24"/>
  <c r="F8" i="24"/>
  <c r="F7" i="24"/>
  <c r="F9" i="24"/>
  <c r="N7" i="20" l="1"/>
  <c r="K35" i="9"/>
  <c r="G7" i="20" l="1"/>
  <c r="H45" i="20" l="1"/>
  <c r="H47" i="20"/>
  <c r="H49" i="20"/>
  <c r="H51" i="20"/>
  <c r="H46" i="20"/>
  <c r="H48" i="20"/>
  <c r="H50" i="20"/>
  <c r="H52" i="20"/>
  <c r="E14" i="17"/>
  <c r="G7" i="33" l="1"/>
  <c r="G5" i="33" s="1"/>
  <c r="G10" i="24" l="1"/>
  <c r="I16" i="10" l="1"/>
  <c r="I11" i="10"/>
  <c r="I6" i="10"/>
  <c r="P28" i="28"/>
  <c r="O28" i="28"/>
  <c r="N28" i="28"/>
  <c r="M28" i="28"/>
  <c r="L28" i="28"/>
  <c r="K28" i="28"/>
  <c r="J28" i="28"/>
  <c r="I28" i="28"/>
  <c r="H28" i="28"/>
  <c r="P26" i="28"/>
  <c r="O26" i="28"/>
  <c r="N26" i="28"/>
  <c r="M26" i="28"/>
  <c r="L26" i="28"/>
  <c r="K26" i="28"/>
  <c r="J26" i="28"/>
  <c r="I26" i="28"/>
  <c r="H26" i="28"/>
  <c r="G26" i="28"/>
  <c r="I5" i="10" l="1"/>
  <c r="P53" i="20"/>
  <c r="S44" i="20" l="1"/>
  <c r="P44" i="20"/>
  <c r="O44" i="20"/>
  <c r="I44" i="20"/>
  <c r="S43" i="20"/>
  <c r="P43" i="20"/>
  <c r="O43" i="20"/>
  <c r="I43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O9" i="20"/>
  <c r="I9" i="20"/>
  <c r="E7" i="20"/>
  <c r="I10" i="20"/>
  <c r="I11" i="20"/>
  <c r="I12" i="20"/>
  <c r="I13" i="20"/>
  <c r="I14" i="20"/>
  <c r="I15" i="20"/>
  <c r="I16" i="20"/>
  <c r="I17" i="20"/>
  <c r="I18" i="20"/>
  <c r="I19" i="20"/>
  <c r="I20" i="20"/>
  <c r="I21" i="20"/>
  <c r="I22" i="20"/>
  <c r="I23" i="20"/>
  <c r="I24" i="20"/>
  <c r="I25" i="20"/>
  <c r="I26" i="20"/>
  <c r="I27" i="20"/>
  <c r="I28" i="20"/>
  <c r="I29" i="20"/>
  <c r="I30" i="20"/>
  <c r="I31" i="20"/>
  <c r="I32" i="20"/>
  <c r="I33" i="20"/>
  <c r="I34" i="20"/>
  <c r="I35" i="20"/>
  <c r="I36" i="20"/>
  <c r="I37" i="20"/>
  <c r="I38" i="20"/>
  <c r="I39" i="20"/>
  <c r="I40" i="20"/>
  <c r="I41" i="20"/>
  <c r="I42" i="20"/>
  <c r="I53" i="20"/>
  <c r="H5" i="25"/>
  <c r="P10" i="20"/>
  <c r="P11" i="20"/>
  <c r="P12" i="20"/>
  <c r="P13" i="20"/>
  <c r="P14" i="20"/>
  <c r="P15" i="20"/>
  <c r="P16" i="20"/>
  <c r="P17" i="20"/>
  <c r="P18" i="20"/>
  <c r="P19" i="20"/>
  <c r="P20" i="20"/>
  <c r="P21" i="20"/>
  <c r="P22" i="20"/>
  <c r="P23" i="20"/>
  <c r="P24" i="20"/>
  <c r="P25" i="20"/>
  <c r="P26" i="20"/>
  <c r="P27" i="20"/>
  <c r="P28" i="20"/>
  <c r="P29" i="20"/>
  <c r="P30" i="20"/>
  <c r="P31" i="20"/>
  <c r="P32" i="20"/>
  <c r="P33" i="20"/>
  <c r="P34" i="20"/>
  <c r="P35" i="20"/>
  <c r="P36" i="20"/>
  <c r="P37" i="20"/>
  <c r="P38" i="20"/>
  <c r="P39" i="20"/>
  <c r="P40" i="20"/>
  <c r="P41" i="20"/>
  <c r="P42" i="20"/>
  <c r="P9" i="20"/>
  <c r="O11" i="20"/>
  <c r="O12" i="20"/>
  <c r="O13" i="20"/>
  <c r="O14" i="20"/>
  <c r="O15" i="20"/>
  <c r="O16" i="20"/>
  <c r="O17" i="20"/>
  <c r="O18" i="20"/>
  <c r="O19" i="20"/>
  <c r="O20" i="20"/>
  <c r="O21" i="20"/>
  <c r="O22" i="20"/>
  <c r="O23" i="20"/>
  <c r="O24" i="20"/>
  <c r="O25" i="20"/>
  <c r="O26" i="20"/>
  <c r="O27" i="20"/>
  <c r="O28" i="20"/>
  <c r="O29" i="20"/>
  <c r="O30" i="20"/>
  <c r="O31" i="20"/>
  <c r="O32" i="20"/>
  <c r="O33" i="20"/>
  <c r="O34" i="20"/>
  <c r="O35" i="20"/>
  <c r="O36" i="20"/>
  <c r="O37" i="20"/>
  <c r="O38" i="20"/>
  <c r="O39" i="20"/>
  <c r="O40" i="20"/>
  <c r="O41" i="20"/>
  <c r="O42" i="20"/>
  <c r="O53" i="20"/>
  <c r="O10" i="20"/>
  <c r="S9" i="20"/>
  <c r="H9" i="20"/>
  <c r="F45" i="20" l="1"/>
  <c r="F47" i="20"/>
  <c r="F49" i="20"/>
  <c r="F51" i="20"/>
  <c r="F46" i="20"/>
  <c r="F48" i="20"/>
  <c r="F50" i="20"/>
  <c r="F52" i="20"/>
  <c r="Q13" i="20"/>
  <c r="Q38" i="20"/>
  <c r="F31" i="20"/>
  <c r="Q15" i="20"/>
  <c r="Q16" i="20"/>
  <c r="Q53" i="20"/>
  <c r="Q32" i="20"/>
  <c r="Q30" i="20"/>
  <c r="Q27" i="20"/>
  <c r="Q22" i="20"/>
  <c r="Q20" i="20"/>
  <c r="Q19" i="20"/>
  <c r="Q17" i="20"/>
  <c r="Q14" i="20"/>
  <c r="Q44" i="20"/>
  <c r="Q34" i="20"/>
  <c r="Q36" i="20"/>
  <c r="Q40" i="20"/>
  <c r="Q41" i="20"/>
  <c r="Q9" i="20"/>
  <c r="Q42" i="20"/>
  <c r="Q28" i="20"/>
  <c r="Q23" i="20"/>
  <c r="F40" i="20"/>
  <c r="F15" i="20"/>
  <c r="F26" i="20"/>
  <c r="F14" i="20"/>
  <c r="F29" i="20"/>
  <c r="F37" i="20"/>
  <c r="F27" i="20"/>
  <c r="F32" i="20"/>
  <c r="F21" i="20"/>
  <c r="F53" i="20"/>
  <c r="F44" i="20"/>
  <c r="F35" i="20"/>
  <c r="F30" i="20"/>
  <c r="F34" i="20"/>
  <c r="F16" i="20"/>
  <c r="H34" i="20"/>
  <c r="H20" i="20"/>
  <c r="H15" i="20"/>
  <c r="H40" i="20"/>
  <c r="H53" i="20"/>
  <c r="H30" i="20"/>
  <c r="H19" i="20"/>
  <c r="H25" i="20"/>
  <c r="Q10" i="20"/>
  <c r="Q18" i="20"/>
  <c r="Q21" i="20"/>
  <c r="Q24" i="20"/>
  <c r="Q25" i="20"/>
  <c r="Q26" i="20"/>
  <c r="Q29" i="20"/>
  <c r="Q31" i="20"/>
  <c r="Q33" i="20"/>
  <c r="Q35" i="20"/>
  <c r="Q37" i="20"/>
  <c r="Q39" i="20"/>
  <c r="I7" i="20"/>
  <c r="H14" i="20"/>
  <c r="H12" i="20"/>
  <c r="H41" i="20"/>
  <c r="H31" i="20"/>
  <c r="H32" i="20"/>
  <c r="H37" i="20"/>
  <c r="H11" i="20"/>
  <c r="H33" i="20"/>
  <c r="H44" i="20"/>
  <c r="H22" i="20"/>
  <c r="H10" i="20"/>
  <c r="P7" i="20"/>
  <c r="F11" i="20"/>
  <c r="F22" i="20"/>
  <c r="F33" i="20"/>
  <c r="F9" i="20"/>
  <c r="F36" i="20"/>
  <c r="F24" i="20"/>
  <c r="F18" i="20"/>
  <c r="F13" i="20"/>
  <c r="O7" i="20"/>
  <c r="F17" i="20"/>
  <c r="H16" i="20"/>
  <c r="H42" i="20"/>
  <c r="H28" i="20"/>
  <c r="H38" i="20"/>
  <c r="H35" i="20"/>
  <c r="H17" i="20"/>
  <c r="H21" i="20"/>
  <c r="H24" i="20"/>
  <c r="H23" i="20"/>
  <c r="H29" i="20"/>
  <c r="H27" i="20"/>
  <c r="H13" i="20"/>
  <c r="H26" i="20"/>
  <c r="H39" i="20"/>
  <c r="F43" i="20"/>
  <c r="H36" i="20"/>
  <c r="H43" i="20"/>
  <c r="F25" i="20"/>
  <c r="F38" i="20"/>
  <c r="F42" i="20"/>
  <c r="F19" i="20"/>
  <c r="H18" i="20"/>
  <c r="F39" i="20"/>
  <c r="F23" i="20"/>
  <c r="F41" i="20"/>
  <c r="F28" i="20"/>
  <c r="F20" i="20"/>
  <c r="F12" i="20"/>
  <c r="F10" i="20"/>
  <c r="Q11" i="20"/>
  <c r="Q12" i="20"/>
  <c r="Q43" i="20"/>
  <c r="Q7" i="20" l="1"/>
  <c r="H7" i="20"/>
</calcChain>
</file>

<file path=xl/sharedStrings.xml><?xml version="1.0" encoding="utf-8"?>
<sst xmlns="http://schemas.openxmlformats.org/spreadsheetml/2006/main" count="685" uniqueCount="475">
  <si>
    <t>総数</t>
    <rPh sb="0" eb="2">
      <t>ソウスウ</t>
    </rPh>
    <phoneticPr fontId="1"/>
  </si>
  <si>
    <t>区分</t>
    <rPh sb="0" eb="2">
      <t>クブン</t>
    </rPh>
    <phoneticPr fontId="1"/>
  </si>
  <si>
    <t>（各年 3月31日）</t>
    <rPh sb="1" eb="2">
      <t>カク</t>
    </rPh>
    <rPh sb="2" eb="3">
      <t>ネン</t>
    </rPh>
    <rPh sb="5" eb="6">
      <t>ツキ</t>
    </rPh>
    <rPh sb="8" eb="9">
      <t>ニチ</t>
    </rPh>
    <phoneticPr fontId="1"/>
  </si>
  <si>
    <t>普通</t>
    <rPh sb="0" eb="2">
      <t>フツウ</t>
    </rPh>
    <phoneticPr fontId="1"/>
  </si>
  <si>
    <t>小型</t>
    <rPh sb="0" eb="2">
      <t>コガタ</t>
    </rPh>
    <phoneticPr fontId="1"/>
  </si>
  <si>
    <t>被けん引</t>
    <rPh sb="0" eb="1">
      <t>ヒ</t>
    </rPh>
    <rPh sb="1" eb="4">
      <t>ケンイン</t>
    </rPh>
    <phoneticPr fontId="1"/>
  </si>
  <si>
    <t>乗合（バス）</t>
    <rPh sb="0" eb="2">
      <t>ノリアイ</t>
    </rPh>
    <phoneticPr fontId="1"/>
  </si>
  <si>
    <t>乗用</t>
    <rPh sb="0" eb="2">
      <t>ジョウヨウ</t>
    </rPh>
    <phoneticPr fontId="1"/>
  </si>
  <si>
    <t>小型二輪</t>
    <rPh sb="0" eb="2">
      <t>コガタ</t>
    </rPh>
    <rPh sb="2" eb="4">
      <t>ニリン</t>
    </rPh>
    <phoneticPr fontId="1"/>
  </si>
  <si>
    <t>軽自動車</t>
    <rPh sb="0" eb="4">
      <t>ケイジドウシャ</t>
    </rPh>
    <phoneticPr fontId="1"/>
  </si>
  <si>
    <t>貨物用</t>
    <rPh sb="0" eb="3">
      <t>カモツヨウ</t>
    </rPh>
    <phoneticPr fontId="1"/>
  </si>
  <si>
    <t>二輪</t>
    <rPh sb="0" eb="2">
      <t>ニリン</t>
    </rPh>
    <phoneticPr fontId="1"/>
  </si>
  <si>
    <t>（単位：台）</t>
    <rPh sb="1" eb="3">
      <t>タンイ</t>
    </rPh>
    <rPh sb="4" eb="5">
      <t>ダイ</t>
    </rPh>
    <phoneticPr fontId="1"/>
  </si>
  <si>
    <t>揚</t>
    <rPh sb="0" eb="1">
      <t>ア</t>
    </rPh>
    <phoneticPr fontId="1"/>
  </si>
  <si>
    <t>積</t>
    <rPh sb="0" eb="1">
      <t>ツ</t>
    </rPh>
    <phoneticPr fontId="1"/>
  </si>
  <si>
    <t>（単位：1000ｔ）</t>
    <rPh sb="1" eb="3">
      <t>タンイ</t>
    </rPh>
    <phoneticPr fontId="1"/>
  </si>
  <si>
    <t>　資料：中国運輸局・山口県統計年鑑</t>
    <rPh sb="1" eb="3">
      <t>シリョウ</t>
    </rPh>
    <rPh sb="4" eb="6">
      <t>チュウゴク</t>
    </rPh>
    <rPh sb="6" eb="8">
      <t>ウンユ</t>
    </rPh>
    <rPh sb="8" eb="9">
      <t>キョク</t>
    </rPh>
    <rPh sb="10" eb="13">
      <t>ヤマグチケン</t>
    </rPh>
    <rPh sb="13" eb="17">
      <t>トウケイネンカン</t>
    </rPh>
    <phoneticPr fontId="1"/>
  </si>
  <si>
    <t>年度末</t>
    <rPh sb="0" eb="3">
      <t>ネンドマツ</t>
    </rPh>
    <phoneticPr fontId="1"/>
  </si>
  <si>
    <t>山口県</t>
    <rPh sb="0" eb="3">
      <t>ヤマグチケン</t>
    </rPh>
    <phoneticPr fontId="1"/>
  </si>
  <si>
    <t>山口市</t>
    <rPh sb="0" eb="3">
      <t>ヤマグチシ</t>
    </rPh>
    <phoneticPr fontId="1"/>
  </si>
  <si>
    <t>　資料：</t>
    <rPh sb="1" eb="3">
      <t>シリョウ</t>
    </rPh>
    <phoneticPr fontId="1"/>
  </si>
  <si>
    <t>スペイン</t>
  </si>
  <si>
    <t>カナダ</t>
  </si>
  <si>
    <t>アメリカ</t>
  </si>
  <si>
    <t>メキシコ</t>
  </si>
  <si>
    <t>ブラジル</t>
  </si>
  <si>
    <t>デンマーク</t>
  </si>
  <si>
    <t>イギリス</t>
  </si>
  <si>
    <t>オランダ</t>
  </si>
  <si>
    <t>ベルギー</t>
  </si>
  <si>
    <t>フランス</t>
  </si>
  <si>
    <t>ドイツ</t>
  </si>
  <si>
    <t>イタリア</t>
  </si>
  <si>
    <t>スイス</t>
  </si>
  <si>
    <t>フィンランド</t>
  </si>
  <si>
    <t>オーストリア</t>
  </si>
  <si>
    <t>イスラエル</t>
  </si>
  <si>
    <t>大韓民国</t>
  </si>
  <si>
    <t>台湾</t>
  </si>
  <si>
    <t>タイ</t>
  </si>
  <si>
    <t>フィリピン</t>
  </si>
  <si>
    <t>南アフリカ</t>
  </si>
  <si>
    <t>オーストラリア</t>
  </si>
  <si>
    <t>中華人民共和国</t>
  </si>
  <si>
    <t>チェコ</t>
  </si>
  <si>
    <t>品名</t>
    <rPh sb="0" eb="2">
      <t>ヒンメイ</t>
    </rPh>
    <phoneticPr fontId="1"/>
  </si>
  <si>
    <t>数量単位</t>
    <rPh sb="0" eb="2">
      <t>スウリョウ</t>
    </rPh>
    <rPh sb="2" eb="4">
      <t>タンイ</t>
    </rPh>
    <phoneticPr fontId="1"/>
  </si>
  <si>
    <t>数量</t>
    <rPh sb="0" eb="2">
      <t>スウリョウ</t>
    </rPh>
    <phoneticPr fontId="1"/>
  </si>
  <si>
    <t>価額</t>
    <rPh sb="0" eb="2">
      <t>カガク</t>
    </rPh>
    <phoneticPr fontId="1"/>
  </si>
  <si>
    <t>食料品及び動物</t>
    <rPh sb="0" eb="3">
      <t>ショクリョウヒン</t>
    </rPh>
    <rPh sb="3" eb="4">
      <t>オヨ</t>
    </rPh>
    <rPh sb="5" eb="7">
      <t>ドウブツ</t>
    </rPh>
    <phoneticPr fontId="1"/>
  </si>
  <si>
    <t>食料に適さない原材料</t>
    <rPh sb="0" eb="2">
      <t>ショクリョウ</t>
    </rPh>
    <rPh sb="3" eb="4">
      <t>テキ</t>
    </rPh>
    <rPh sb="7" eb="10">
      <t>ゲンザイリョウ</t>
    </rPh>
    <phoneticPr fontId="1"/>
  </si>
  <si>
    <t>化学製品</t>
    <rPh sb="0" eb="2">
      <t>カガク</t>
    </rPh>
    <rPh sb="2" eb="4">
      <t>セイヒン</t>
    </rPh>
    <phoneticPr fontId="1"/>
  </si>
  <si>
    <t>原料別製品</t>
    <rPh sb="0" eb="2">
      <t>ゲンリョウ</t>
    </rPh>
    <rPh sb="2" eb="3">
      <t>ベツ</t>
    </rPh>
    <rPh sb="3" eb="5">
      <t>セイヒン</t>
    </rPh>
    <phoneticPr fontId="1"/>
  </si>
  <si>
    <t>雑製品</t>
    <rPh sb="0" eb="1">
      <t>ザツ</t>
    </rPh>
    <rPh sb="1" eb="3">
      <t>セイヒン</t>
    </rPh>
    <phoneticPr fontId="1"/>
  </si>
  <si>
    <t>特殊取扱品</t>
    <rPh sb="0" eb="2">
      <t>トクシュ</t>
    </rPh>
    <rPh sb="2" eb="4">
      <t>トリアツカイ</t>
    </rPh>
    <rPh sb="4" eb="5">
      <t>ヒン</t>
    </rPh>
    <phoneticPr fontId="1"/>
  </si>
  <si>
    <t>MT</t>
    <phoneticPr fontId="1"/>
  </si>
  <si>
    <t>内）</t>
    <rPh sb="0" eb="1">
      <t>ウチ</t>
    </rPh>
    <phoneticPr fontId="1"/>
  </si>
  <si>
    <t>有機化合物</t>
  </si>
  <si>
    <t>プラスチック</t>
  </si>
  <si>
    <t>一般機械</t>
  </si>
  <si>
    <t>輸送用機器</t>
  </si>
  <si>
    <t>自動車</t>
  </si>
  <si>
    <t>乗用車</t>
  </si>
  <si>
    <t>自動車の部分品</t>
  </si>
  <si>
    <t>（１）輸出</t>
    <rPh sb="3" eb="5">
      <t>ユシュツ</t>
    </rPh>
    <phoneticPr fontId="1"/>
  </si>
  <si>
    <t>（２）輸入</t>
    <rPh sb="3" eb="5">
      <t>ユニュウ</t>
    </rPh>
    <phoneticPr fontId="1"/>
  </si>
  <si>
    <t>糖みつ</t>
    <rPh sb="0" eb="1">
      <t>サトウ</t>
    </rPh>
    <phoneticPr fontId="1"/>
  </si>
  <si>
    <t>消毒剤・殺虫剤及び殺菌剤類</t>
    <rPh sb="0" eb="3">
      <t>ショウドクザイ</t>
    </rPh>
    <rPh sb="4" eb="7">
      <t>サッチュウザイ</t>
    </rPh>
    <rPh sb="7" eb="8">
      <t>オヨ</t>
    </rPh>
    <rPh sb="9" eb="12">
      <t>サッキンザイ</t>
    </rPh>
    <rPh sb="12" eb="13">
      <t>ルイ</t>
    </rPh>
    <phoneticPr fontId="1"/>
  </si>
  <si>
    <t>電気機器</t>
    <rPh sb="0" eb="2">
      <t>デンキ</t>
    </rPh>
    <rPh sb="2" eb="4">
      <t>キキ</t>
    </rPh>
    <phoneticPr fontId="1"/>
  </si>
  <si>
    <t>自動車の部分品</t>
    <rPh sb="0" eb="3">
      <t>ジドウシャ</t>
    </rPh>
    <rPh sb="4" eb="6">
      <t>ブブン</t>
    </rPh>
    <rPh sb="6" eb="7">
      <t>ヒン</t>
    </rPh>
    <phoneticPr fontId="1"/>
  </si>
  <si>
    <t>家具</t>
    <rPh sb="0" eb="2">
      <t>カグ</t>
    </rPh>
    <phoneticPr fontId="1"/>
  </si>
  <si>
    <t>(1)　移　　　出</t>
  </si>
  <si>
    <t>品種</t>
  </si>
  <si>
    <t>総数</t>
  </si>
  <si>
    <t>(2) 移　　　入</t>
  </si>
  <si>
    <t>品目</t>
    <rPh sb="0" eb="2">
      <t>ヒンモク</t>
    </rPh>
    <phoneticPr fontId="1"/>
  </si>
  <si>
    <t>総            数</t>
    <rPh sb="0" eb="1">
      <t>フサ</t>
    </rPh>
    <rPh sb="13" eb="14">
      <t>カズ</t>
    </rPh>
    <phoneticPr fontId="1"/>
  </si>
  <si>
    <t>総                数</t>
    <rPh sb="0" eb="1">
      <t>フサ</t>
    </rPh>
    <rPh sb="17" eb="18">
      <t>カズ</t>
    </rPh>
    <phoneticPr fontId="1"/>
  </si>
  <si>
    <t>野島航路船舶三田尻中関港乗降人員</t>
    <rPh sb="0" eb="2">
      <t>ノシマ</t>
    </rPh>
    <rPh sb="2" eb="4">
      <t>コウロ</t>
    </rPh>
    <rPh sb="4" eb="6">
      <t>センパク</t>
    </rPh>
    <rPh sb="6" eb="9">
      <t>ミタジリ</t>
    </rPh>
    <rPh sb="9" eb="10">
      <t>ナカ</t>
    </rPh>
    <rPh sb="10" eb="11">
      <t>セキ</t>
    </rPh>
    <rPh sb="11" eb="12">
      <t>ミナト</t>
    </rPh>
    <rPh sb="12" eb="14">
      <t>ジョウコウ</t>
    </rPh>
    <rPh sb="14" eb="16">
      <t>ジンイン</t>
    </rPh>
    <phoneticPr fontId="1"/>
  </si>
  <si>
    <t>総数</t>
    <rPh sb="0" eb="2">
      <t>ソウスウ</t>
    </rPh>
    <phoneticPr fontId="1"/>
  </si>
  <si>
    <t>総額</t>
    <rPh sb="0" eb="2">
      <t>ソウガク</t>
    </rPh>
    <phoneticPr fontId="1"/>
  </si>
  <si>
    <t>種類別自動車保有台数</t>
    <rPh sb="0" eb="3">
      <t>シュルイベツ</t>
    </rPh>
    <rPh sb="3" eb="6">
      <t>ジドウシャ</t>
    </rPh>
    <rPh sb="6" eb="8">
      <t>ホユウ</t>
    </rPh>
    <rPh sb="8" eb="10">
      <t>ダイスウ</t>
    </rPh>
    <phoneticPr fontId="1"/>
  </si>
  <si>
    <t>事業者数</t>
    <rPh sb="0" eb="3">
      <t>ジギョウシャ</t>
    </rPh>
    <rPh sb="3" eb="4">
      <t>スウ</t>
    </rPh>
    <phoneticPr fontId="1"/>
  </si>
  <si>
    <t>車両数</t>
    <rPh sb="0" eb="2">
      <t>シャリョウ</t>
    </rPh>
    <rPh sb="2" eb="3">
      <t>スウ</t>
    </rPh>
    <phoneticPr fontId="1"/>
  </si>
  <si>
    <t>小包郵便物の取り扱い状況</t>
    <rPh sb="0" eb="2">
      <t>コヅツミ</t>
    </rPh>
    <rPh sb="2" eb="5">
      <t>ユウビンブツ</t>
    </rPh>
    <rPh sb="6" eb="9">
      <t>トリアツカ</t>
    </rPh>
    <rPh sb="10" eb="12">
      <t>ジョウキョウ</t>
    </rPh>
    <phoneticPr fontId="1"/>
  </si>
  <si>
    <t>山陽自動車道の利用状況</t>
    <rPh sb="0" eb="2">
      <t>サンヨウ</t>
    </rPh>
    <rPh sb="2" eb="6">
      <t>ジドウシャドウ</t>
    </rPh>
    <rPh sb="7" eb="9">
      <t>リヨウ</t>
    </rPh>
    <rPh sb="9" eb="11">
      <t>ジョウキョウ</t>
    </rPh>
    <phoneticPr fontId="1"/>
  </si>
  <si>
    <t>港湾運送事業の船舶積卸し実績</t>
    <rPh sb="0" eb="2">
      <t>コウワン</t>
    </rPh>
    <rPh sb="2" eb="4">
      <t>ウンソウ</t>
    </rPh>
    <rPh sb="4" eb="6">
      <t>ジギョウ</t>
    </rPh>
    <rPh sb="7" eb="9">
      <t>センパク</t>
    </rPh>
    <rPh sb="9" eb="10">
      <t>ツミオ</t>
    </rPh>
    <rPh sb="10" eb="11">
      <t>オロシ</t>
    </rPh>
    <rPh sb="12" eb="14">
      <t>ジッセキ</t>
    </rPh>
    <phoneticPr fontId="1"/>
  </si>
  <si>
    <t>防府市</t>
    <rPh sb="0" eb="3">
      <t>ホウフシ</t>
    </rPh>
    <phoneticPr fontId="1"/>
  </si>
  <si>
    <t>ＩＳＤＮ回線</t>
    <rPh sb="4" eb="6">
      <t>カイセン</t>
    </rPh>
    <phoneticPr fontId="1"/>
  </si>
  <si>
    <t>年度</t>
    <rPh sb="0" eb="2">
      <t>ネンド</t>
    </rPh>
    <phoneticPr fontId="1"/>
  </si>
  <si>
    <t>乗車人員</t>
    <rPh sb="0" eb="2">
      <t>ジョウシャ</t>
    </rPh>
    <rPh sb="2" eb="3">
      <t>ヒト</t>
    </rPh>
    <rPh sb="3" eb="4">
      <t>イン</t>
    </rPh>
    <phoneticPr fontId="1"/>
  </si>
  <si>
    <t>一日平均</t>
    <rPh sb="0" eb="2">
      <t>イチニチ</t>
    </rPh>
    <rPh sb="2" eb="4">
      <t>ヘイキン</t>
    </rPh>
    <phoneticPr fontId="1"/>
  </si>
  <si>
    <t>乗車人員</t>
    <rPh sb="0" eb="2">
      <t>ジョウシャ</t>
    </rPh>
    <rPh sb="2" eb="4">
      <t>ジンイン</t>
    </rPh>
    <phoneticPr fontId="1"/>
  </si>
  <si>
    <t>富海駅</t>
    <rPh sb="0" eb="2">
      <t>トノミ</t>
    </rPh>
    <rPh sb="2" eb="3">
      <t>エキ</t>
    </rPh>
    <phoneticPr fontId="1"/>
  </si>
  <si>
    <t>防府駅</t>
    <rPh sb="0" eb="2">
      <t>ホウフ</t>
    </rPh>
    <rPh sb="2" eb="3">
      <t>エキ</t>
    </rPh>
    <phoneticPr fontId="1"/>
  </si>
  <si>
    <t>大道駅</t>
    <rPh sb="0" eb="2">
      <t>ダイドウ</t>
    </rPh>
    <rPh sb="2" eb="3">
      <t>エキ</t>
    </rPh>
    <phoneticPr fontId="1"/>
  </si>
  <si>
    <t>（単位：GT）</t>
    <rPh sb="1" eb="3">
      <t>タンイ</t>
    </rPh>
    <phoneticPr fontId="1"/>
  </si>
  <si>
    <t>年次</t>
    <rPh sb="0" eb="2">
      <t>ネンジ</t>
    </rPh>
    <phoneticPr fontId="1"/>
  </si>
  <si>
    <t>5GT以上～500GT未満</t>
    <rPh sb="3" eb="5">
      <t>イジョウ</t>
    </rPh>
    <rPh sb="11" eb="13">
      <t>ミマン</t>
    </rPh>
    <phoneticPr fontId="1"/>
  </si>
  <si>
    <t>500～1000</t>
    <phoneticPr fontId="1"/>
  </si>
  <si>
    <t>1000～3000</t>
    <phoneticPr fontId="1"/>
  </si>
  <si>
    <t>3000～6000</t>
    <phoneticPr fontId="1"/>
  </si>
  <si>
    <t>6000～10000</t>
    <phoneticPr fontId="1"/>
  </si>
  <si>
    <t>隻数</t>
    <rPh sb="0" eb="2">
      <t>セキスウ</t>
    </rPh>
    <phoneticPr fontId="1"/>
  </si>
  <si>
    <t>総トン数</t>
    <rPh sb="0" eb="4">
      <t>ソウトンスウ</t>
    </rPh>
    <phoneticPr fontId="1"/>
  </si>
  <si>
    <t>平成</t>
    <rPh sb="0" eb="2">
      <t>ヘイセイ</t>
    </rPh>
    <phoneticPr fontId="1"/>
  </si>
  <si>
    <t>（単位：ｔ）</t>
    <rPh sb="1" eb="3">
      <t>タンイ</t>
    </rPh>
    <phoneticPr fontId="1"/>
  </si>
  <si>
    <t>農水産品</t>
    <rPh sb="0" eb="4">
      <t>ノウスイサンヒン</t>
    </rPh>
    <phoneticPr fontId="1"/>
  </si>
  <si>
    <t>林産品</t>
    <rPh sb="0" eb="2">
      <t>リンサン</t>
    </rPh>
    <rPh sb="2" eb="3">
      <t>ヒン</t>
    </rPh>
    <phoneticPr fontId="1"/>
  </si>
  <si>
    <t>鉱産品</t>
    <rPh sb="0" eb="2">
      <t>コウサン</t>
    </rPh>
    <rPh sb="2" eb="3">
      <t>ヒン</t>
    </rPh>
    <phoneticPr fontId="1"/>
  </si>
  <si>
    <t>金属機械工業品</t>
    <rPh sb="0" eb="2">
      <t>キンゾク</t>
    </rPh>
    <rPh sb="2" eb="4">
      <t>キカイ</t>
    </rPh>
    <rPh sb="4" eb="7">
      <t>コウギョウヒン</t>
    </rPh>
    <phoneticPr fontId="1"/>
  </si>
  <si>
    <t>化学工業品</t>
    <rPh sb="0" eb="2">
      <t>カガク</t>
    </rPh>
    <rPh sb="2" eb="5">
      <t>コウギョウヒン</t>
    </rPh>
    <phoneticPr fontId="1"/>
  </si>
  <si>
    <t>軽工業品</t>
    <rPh sb="0" eb="4">
      <t>ケイコウギョウヒン</t>
    </rPh>
    <phoneticPr fontId="1"/>
  </si>
  <si>
    <t>雑工業品</t>
    <rPh sb="0" eb="1">
      <t>ザツ</t>
    </rPh>
    <rPh sb="1" eb="4">
      <t>コウギョウヒン</t>
    </rPh>
    <phoneticPr fontId="1"/>
  </si>
  <si>
    <t>特殊品</t>
    <rPh sb="0" eb="2">
      <t>トクシュ</t>
    </rPh>
    <rPh sb="2" eb="3">
      <t>ヒン</t>
    </rPh>
    <phoneticPr fontId="1"/>
  </si>
  <si>
    <t>分類不能のもの</t>
    <rPh sb="0" eb="2">
      <t>ブンルイ</t>
    </rPh>
    <rPh sb="2" eb="4">
      <t>フノウ</t>
    </rPh>
    <phoneticPr fontId="1"/>
  </si>
  <si>
    <t>輸 　移 　出</t>
    <rPh sb="0" eb="1">
      <t>ユ</t>
    </rPh>
    <rPh sb="3" eb="4">
      <t>ウツリ</t>
    </rPh>
    <rPh sb="6" eb="7">
      <t>デ</t>
    </rPh>
    <phoneticPr fontId="1"/>
  </si>
  <si>
    <t>輸 　移 　入</t>
    <rPh sb="0" eb="1">
      <t>ユ</t>
    </rPh>
    <rPh sb="3" eb="4">
      <t>イシュツ</t>
    </rPh>
    <rPh sb="6" eb="7">
      <t>イ</t>
    </rPh>
    <phoneticPr fontId="1"/>
  </si>
  <si>
    <t>合 　 　　計</t>
    <rPh sb="0" eb="1">
      <t>ゴウ</t>
    </rPh>
    <rPh sb="6" eb="7">
      <t>ケイ</t>
    </rPh>
    <phoneticPr fontId="1"/>
  </si>
  <si>
    <t>金属製品</t>
    <rPh sb="0" eb="2">
      <t>キンゾク</t>
    </rPh>
    <rPh sb="2" eb="4">
      <t>セイヒン</t>
    </rPh>
    <phoneticPr fontId="1"/>
  </si>
  <si>
    <t>神戸</t>
    <rPh sb="0" eb="2">
      <t>コウベ</t>
    </rPh>
    <phoneticPr fontId="1"/>
  </si>
  <si>
    <t>広島</t>
    <rPh sb="0" eb="2">
      <t>ヒロシマ</t>
    </rPh>
    <phoneticPr fontId="1"/>
  </si>
  <si>
    <t>区分</t>
    <rPh sb="0" eb="2">
      <t>クブン</t>
    </rPh>
    <phoneticPr fontId="1"/>
  </si>
  <si>
    <t>１車当たり人口</t>
    <rPh sb="0" eb="1">
      <t>イッシャ</t>
    </rPh>
    <rPh sb="1" eb="2">
      <t>クルマ</t>
    </rPh>
    <rPh sb="2" eb="3">
      <t>アタ</t>
    </rPh>
    <rPh sb="5" eb="7">
      <t>ジンコウ</t>
    </rPh>
    <phoneticPr fontId="1"/>
  </si>
  <si>
    <t>延実在車両数</t>
    <rPh sb="0" eb="1">
      <t>エンチョウ</t>
    </rPh>
    <rPh sb="1" eb="2">
      <t>ジツ</t>
    </rPh>
    <rPh sb="2" eb="3">
      <t>ザイコ</t>
    </rPh>
    <rPh sb="3" eb="5">
      <t>シャリョウ</t>
    </rPh>
    <rPh sb="5" eb="6">
      <t>スウ</t>
    </rPh>
    <phoneticPr fontId="1"/>
  </si>
  <si>
    <t>延実働車両数</t>
    <rPh sb="0" eb="1">
      <t>エンチョウ</t>
    </rPh>
    <rPh sb="1" eb="3">
      <t>ジツドウ</t>
    </rPh>
    <rPh sb="3" eb="5">
      <t>シャリョウ</t>
    </rPh>
    <rPh sb="5" eb="6">
      <t>スウ</t>
    </rPh>
    <phoneticPr fontId="1"/>
  </si>
  <si>
    <t>実働率</t>
    <rPh sb="0" eb="2">
      <t>ジツドウ</t>
    </rPh>
    <rPh sb="2" eb="3">
      <t>リツ</t>
    </rPh>
    <phoneticPr fontId="1"/>
  </si>
  <si>
    <t>総走行キロ</t>
    <rPh sb="0" eb="1">
      <t>ソウ</t>
    </rPh>
    <rPh sb="1" eb="3">
      <t>ソウコウ</t>
    </rPh>
    <phoneticPr fontId="1"/>
  </si>
  <si>
    <t>実車キロ</t>
    <rPh sb="0" eb="1">
      <t>ジッシャ</t>
    </rPh>
    <rPh sb="1" eb="2">
      <t>クルマ</t>
    </rPh>
    <phoneticPr fontId="1"/>
  </si>
  <si>
    <t>実車率</t>
    <rPh sb="0" eb="1">
      <t>ジッシャ</t>
    </rPh>
    <rPh sb="1" eb="2">
      <t>クルマ</t>
    </rPh>
    <rPh sb="2" eb="3">
      <t>リツ</t>
    </rPh>
    <phoneticPr fontId="1"/>
  </si>
  <si>
    <t>輸送回数</t>
    <rPh sb="0" eb="2">
      <t>ユソウ</t>
    </rPh>
    <rPh sb="2" eb="4">
      <t>カイスウ</t>
    </rPh>
    <phoneticPr fontId="1"/>
  </si>
  <si>
    <t>輸送人員</t>
    <rPh sb="0" eb="2">
      <t>ユソウ</t>
    </rPh>
    <rPh sb="2" eb="4">
      <t>ジンイン</t>
    </rPh>
    <phoneticPr fontId="1"/>
  </si>
  <si>
    <t>旅客収入</t>
    <rPh sb="0" eb="2">
      <t>リョキャク</t>
    </rPh>
    <rPh sb="2" eb="4">
      <t>シュウニュウ</t>
    </rPh>
    <phoneticPr fontId="1"/>
  </si>
  <si>
    <t>１日１車当たり実車キロ</t>
    <rPh sb="1" eb="2">
      <t>ニチ</t>
    </rPh>
    <rPh sb="3" eb="4">
      <t>クルマ</t>
    </rPh>
    <rPh sb="4" eb="5">
      <t>ア</t>
    </rPh>
    <rPh sb="7" eb="8">
      <t>ジツ</t>
    </rPh>
    <rPh sb="8" eb="9">
      <t>クルマ</t>
    </rPh>
    <phoneticPr fontId="1"/>
  </si>
  <si>
    <t>１日１車当たり旅客収入</t>
    <rPh sb="1" eb="2">
      <t>ニチ</t>
    </rPh>
    <rPh sb="3" eb="4">
      <t>クルマ</t>
    </rPh>
    <rPh sb="4" eb="5">
      <t>ア</t>
    </rPh>
    <rPh sb="7" eb="9">
      <t>リョキャク</t>
    </rPh>
    <rPh sb="9" eb="11">
      <t>シュウニュウ</t>
    </rPh>
    <phoneticPr fontId="1"/>
  </si>
  <si>
    <t>(円)</t>
    <rPh sb="1" eb="2">
      <t>エン</t>
    </rPh>
    <phoneticPr fontId="1"/>
  </si>
  <si>
    <t>走行１キロ当たり収入</t>
    <rPh sb="0" eb="2">
      <t>ソウコウ</t>
    </rPh>
    <rPh sb="5" eb="6">
      <t>ア</t>
    </rPh>
    <rPh sb="8" eb="10">
      <t>シュウニュウ</t>
    </rPh>
    <phoneticPr fontId="1"/>
  </si>
  <si>
    <t>完成自動車</t>
    <rPh sb="0" eb="2">
      <t>カンセイ</t>
    </rPh>
    <rPh sb="2" eb="5">
      <t>ジドウシャ</t>
    </rPh>
    <phoneticPr fontId="1"/>
  </si>
  <si>
    <t>自動車部品</t>
    <rPh sb="0" eb="3">
      <t>ジドウシャ</t>
    </rPh>
    <rPh sb="3" eb="5">
      <t>ブヒン</t>
    </rPh>
    <phoneticPr fontId="1"/>
  </si>
  <si>
    <t>砂利・砂</t>
    <rPh sb="0" eb="2">
      <t>ジャリ</t>
    </rPh>
    <rPh sb="3" eb="4">
      <t>スナ</t>
    </rPh>
    <phoneticPr fontId="1"/>
  </si>
  <si>
    <t>(1) 輸　　　出</t>
  </si>
  <si>
    <t>(2) 輸　　　入</t>
  </si>
  <si>
    <t>仕向国</t>
  </si>
  <si>
    <t>シンガポール</t>
  </si>
  <si>
    <t>自動車部品</t>
  </si>
  <si>
    <t>（単位：千円）</t>
  </si>
  <si>
    <t>国（地域）名</t>
  </si>
  <si>
    <t>輸出前年比</t>
  </si>
  <si>
    <t>輸入前年比</t>
  </si>
  <si>
    <t>総額前年比</t>
  </si>
  <si>
    <t>（再掲）</t>
  </si>
  <si>
    <t>輸出金額</t>
  </si>
  <si>
    <t>輸入金額</t>
  </si>
  <si>
    <t>貿易総額</t>
  </si>
  <si>
    <t>Ａ／Ｃ</t>
  </si>
  <si>
    <t>Ｂ／Ｄ</t>
  </si>
  <si>
    <t>A+B/C+D</t>
  </si>
  <si>
    <t>Ａ</t>
  </si>
  <si>
    <t>構成比</t>
  </si>
  <si>
    <t>Ｂ</t>
  </si>
  <si>
    <t>Ａ＋Ｂ</t>
  </si>
  <si>
    <t>（％）</t>
  </si>
  <si>
    <t>国名</t>
  </si>
  <si>
    <t>機械類及び輸送機器類</t>
    <rPh sb="0" eb="3">
      <t>キカイルイ</t>
    </rPh>
    <rPh sb="3" eb="4">
      <t>オヨ</t>
    </rPh>
    <rPh sb="5" eb="7">
      <t>ユソウヨウ</t>
    </rPh>
    <rPh sb="7" eb="10">
      <t>キキルイ</t>
    </rPh>
    <phoneticPr fontId="1"/>
  </si>
  <si>
    <t>山口県港湾課・山口県統計年鑑　　注）大型船繋船岸は水深4.5メートル以上、小型船繋船岸は水深4.5メートル未満で、延長は延べ数である。繋船岸は公共部分のみで専用は除く。</t>
    <rPh sb="69" eb="70">
      <t>キシ</t>
    </rPh>
    <phoneticPr fontId="1"/>
  </si>
  <si>
    <t>　資料：山口県港湾課・山口県統計年鑑</t>
    <rPh sb="1" eb="3">
      <t>シリョウ</t>
    </rPh>
    <phoneticPr fontId="1"/>
  </si>
  <si>
    <t>年    次</t>
    <rPh sb="0" eb="1">
      <t>トシ</t>
    </rPh>
    <rPh sb="5" eb="6">
      <t>ツギ</t>
    </rPh>
    <phoneticPr fontId="1"/>
  </si>
  <si>
    <t>　資料：国土交通省「港湾統計（年報）」</t>
    <rPh sb="1" eb="3">
      <t>シリョウ</t>
    </rPh>
    <phoneticPr fontId="1"/>
  </si>
  <si>
    <t>年度末</t>
    <rPh sb="0" eb="3">
      <t>ネンドマツ</t>
    </rPh>
    <phoneticPr fontId="1"/>
  </si>
  <si>
    <t>西日本電信電話（株）山口支店・山口県統計年鑑　　</t>
    <rPh sb="0" eb="3">
      <t>ニシニホン</t>
    </rPh>
    <rPh sb="3" eb="5">
      <t>デンシン</t>
    </rPh>
    <rPh sb="5" eb="7">
      <t>デンワ</t>
    </rPh>
    <rPh sb="8" eb="9">
      <t>カブ</t>
    </rPh>
    <rPh sb="10" eb="12">
      <t>ヤマグチ</t>
    </rPh>
    <rPh sb="12" eb="14">
      <t>シテン</t>
    </rPh>
    <rPh sb="15" eb="17">
      <t>ヤマグチ</t>
    </rPh>
    <rPh sb="17" eb="18">
      <t>ケン</t>
    </rPh>
    <rPh sb="18" eb="20">
      <t>トウケイ</t>
    </rPh>
    <rPh sb="20" eb="22">
      <t>ネンカン</t>
    </rPh>
    <phoneticPr fontId="1"/>
  </si>
  <si>
    <t>加入
電話数</t>
    <rPh sb="0" eb="2">
      <t>カニュウ</t>
    </rPh>
    <rPh sb="3" eb="5">
      <t>デンワ</t>
    </rPh>
    <rPh sb="5" eb="6">
      <t>スウ</t>
    </rPh>
    <phoneticPr fontId="1"/>
  </si>
  <si>
    <t>ISDN
施設数</t>
    <rPh sb="5" eb="7">
      <t>シセツ</t>
    </rPh>
    <rPh sb="7" eb="8">
      <t>カズ</t>
    </rPh>
    <phoneticPr fontId="1"/>
  </si>
  <si>
    <t>ロシア</t>
    <phoneticPr fontId="1"/>
  </si>
  <si>
    <t>ポーランド</t>
    <phoneticPr fontId="1"/>
  </si>
  <si>
    <t>サウジアラビア</t>
    <phoneticPr fontId="1"/>
  </si>
  <si>
    <t>アラブ首長国連邦</t>
    <rPh sb="3" eb="5">
      <t>シュチョウ</t>
    </rPh>
    <rPh sb="5" eb="6">
      <t>コク</t>
    </rPh>
    <rPh sb="6" eb="8">
      <t>レンポウ</t>
    </rPh>
    <phoneticPr fontId="1"/>
  </si>
  <si>
    <t>ベトナム</t>
    <phoneticPr fontId="1"/>
  </si>
  <si>
    <t>マレーシア</t>
    <phoneticPr fontId="1"/>
  </si>
  <si>
    <t>家具</t>
    <rPh sb="0" eb="2">
      <t>カグ</t>
    </rPh>
    <phoneticPr fontId="1"/>
  </si>
  <si>
    <t>ゴム製品</t>
    <rPh sb="2" eb="4">
      <t>セイヒン</t>
    </rPh>
    <phoneticPr fontId="1"/>
  </si>
  <si>
    <t>一般機械</t>
    <rPh sb="0" eb="2">
      <t>イッパン</t>
    </rPh>
    <rPh sb="2" eb="4">
      <t>キカイ</t>
    </rPh>
    <phoneticPr fontId="1"/>
  </si>
  <si>
    <t>駅別旅客</t>
    <rPh sb="0" eb="1">
      <t>エキ</t>
    </rPh>
    <rPh sb="1" eb="2">
      <t>ベツ</t>
    </rPh>
    <rPh sb="2" eb="4">
      <t>リョキャク</t>
    </rPh>
    <phoneticPr fontId="1"/>
  </si>
  <si>
    <t>（単位：人）</t>
    <rPh sb="1" eb="3">
      <t>タンイ</t>
    </rPh>
    <rPh sb="4" eb="5">
      <t>ヒト</t>
    </rPh>
    <phoneticPr fontId="1"/>
  </si>
  <si>
    <t>資料：西日本旅客鉄道(株)広島支社・日本貨物鉄道(株)関西支社広島支店・山口県統計年鑑</t>
    <rPh sb="0" eb="2">
      <t>シリョウ</t>
    </rPh>
    <rPh sb="3" eb="6">
      <t>ニシニホン</t>
    </rPh>
    <rPh sb="6" eb="8">
      <t>リョキャク</t>
    </rPh>
    <rPh sb="8" eb="10">
      <t>テツドウ</t>
    </rPh>
    <rPh sb="11" eb="12">
      <t>カブ</t>
    </rPh>
    <rPh sb="13" eb="15">
      <t>ヒロシマ</t>
    </rPh>
    <rPh sb="15" eb="17">
      <t>シシャ</t>
    </rPh>
    <rPh sb="18" eb="20">
      <t>ニホン</t>
    </rPh>
    <rPh sb="20" eb="22">
      <t>カモツ</t>
    </rPh>
    <rPh sb="22" eb="24">
      <t>テツドウ</t>
    </rPh>
    <rPh sb="25" eb="26">
      <t>カブ</t>
    </rPh>
    <rPh sb="27" eb="29">
      <t>カンサイ</t>
    </rPh>
    <rPh sb="29" eb="31">
      <t>シシャ</t>
    </rPh>
    <rPh sb="31" eb="33">
      <t>ヒロシマ</t>
    </rPh>
    <rPh sb="33" eb="35">
      <t>シテン</t>
    </rPh>
    <rPh sb="36" eb="39">
      <t>ヤマグチケン</t>
    </rPh>
    <rPh sb="39" eb="41">
      <t>トウケイ</t>
    </rPh>
    <rPh sb="41" eb="43">
      <t>ネンカン</t>
    </rPh>
    <phoneticPr fontId="1"/>
  </si>
  <si>
    <t>年　度　　</t>
    <rPh sb="0" eb="1">
      <t>トシ</t>
    </rPh>
    <rPh sb="2" eb="3">
      <t>タビ</t>
    </rPh>
    <phoneticPr fontId="1"/>
  </si>
  <si>
    <t>駅　　名　　　　</t>
    <rPh sb="0" eb="1">
      <t>エキ</t>
    </rPh>
    <rPh sb="3" eb="4">
      <t>メイ</t>
    </rPh>
    <phoneticPr fontId="1"/>
  </si>
  <si>
    <t>取合せ品</t>
    <rPh sb="0" eb="2">
      <t>トリアワ</t>
    </rPh>
    <rPh sb="3" eb="4">
      <t>ヒン</t>
    </rPh>
    <phoneticPr fontId="1"/>
  </si>
  <si>
    <t>鉱物性燃料</t>
    <rPh sb="0" eb="3">
      <t>コウブツセイ</t>
    </rPh>
    <rPh sb="3" eb="5">
      <t>ネンリョウ</t>
    </rPh>
    <phoneticPr fontId="1"/>
  </si>
  <si>
    <t>機械類及び輸送用機器</t>
    <rPh sb="0" eb="3">
      <t>キカイルイ</t>
    </rPh>
    <rPh sb="3" eb="4">
      <t>オヨ</t>
    </rPh>
    <rPh sb="5" eb="8">
      <t>ユソウヨウ</t>
    </rPh>
    <rPh sb="8" eb="10">
      <t>キキ</t>
    </rPh>
    <phoneticPr fontId="1"/>
  </si>
  <si>
    <t xml:space="preserve">単位：千円 </t>
    <rPh sb="0" eb="2">
      <t>タンイ</t>
    </rPh>
    <rPh sb="3" eb="5">
      <t>センエン</t>
    </rPh>
    <phoneticPr fontId="1"/>
  </si>
  <si>
    <t>チリ</t>
    <phoneticPr fontId="1"/>
  </si>
  <si>
    <t>一般加入電話</t>
    <rPh sb="0" eb="2">
      <t>イッパン</t>
    </rPh>
    <rPh sb="2" eb="4">
      <t>カニュウ</t>
    </rPh>
    <rPh sb="4" eb="6">
      <t>デンワ</t>
    </rPh>
    <phoneticPr fontId="1"/>
  </si>
  <si>
    <t>住宅用</t>
    <rPh sb="0" eb="3">
      <t>ジュウタクヨウ</t>
    </rPh>
    <phoneticPr fontId="1"/>
  </si>
  <si>
    <t>事務用</t>
    <rPh sb="0" eb="3">
      <t>ジムヨウ</t>
    </rPh>
    <phoneticPr fontId="1"/>
  </si>
  <si>
    <t>　総            数　</t>
    <rPh sb="1" eb="2">
      <t>フサ</t>
    </rPh>
    <rPh sb="14" eb="15">
      <t>カズ</t>
    </rPh>
    <phoneticPr fontId="1"/>
  </si>
  <si>
    <t>10000 GT以上</t>
    <rPh sb="8" eb="10">
      <t>イジョウ</t>
    </rPh>
    <phoneticPr fontId="1"/>
  </si>
  <si>
    <t>産業機械</t>
    <rPh sb="0" eb="2">
      <t>サンギョウ</t>
    </rPh>
    <rPh sb="2" eb="4">
      <t>キカイ</t>
    </rPh>
    <phoneticPr fontId="1"/>
  </si>
  <si>
    <t>（ 三 田 尻 中 関 港 ）</t>
    <rPh sb="2" eb="3">
      <t>３</t>
    </rPh>
    <rPh sb="4" eb="5">
      <t>タ</t>
    </rPh>
    <rPh sb="6" eb="7">
      <t>シリ</t>
    </rPh>
    <rPh sb="8" eb="9">
      <t>ナカ</t>
    </rPh>
    <rPh sb="10" eb="11">
      <t>セキ</t>
    </rPh>
    <rPh sb="12" eb="13">
      <t>ミナト</t>
    </rPh>
    <phoneticPr fontId="1"/>
  </si>
  <si>
    <t>加入</t>
    <rPh sb="0" eb="2">
      <t>カニュウ</t>
    </rPh>
    <phoneticPr fontId="1"/>
  </si>
  <si>
    <t>乗込</t>
    <rPh sb="0" eb="2">
      <t>ノリコ</t>
    </rPh>
    <phoneticPr fontId="1"/>
  </si>
  <si>
    <t>上陸</t>
    <rPh sb="0" eb="2">
      <t>ジョウリク</t>
    </rPh>
    <phoneticPr fontId="1"/>
  </si>
  <si>
    <t>金属くず</t>
    <rPh sb="0" eb="2">
      <t>キンゾク</t>
    </rPh>
    <phoneticPr fontId="1"/>
  </si>
  <si>
    <t>（単位：ｍ）</t>
    <rPh sb="1" eb="3">
      <t>タンイ</t>
    </rPh>
    <phoneticPr fontId="1"/>
  </si>
  <si>
    <t>（各年 3月31日）</t>
    <rPh sb="1" eb="2">
      <t>カク</t>
    </rPh>
    <rPh sb="2" eb="3">
      <t>ネン</t>
    </rPh>
    <rPh sb="5" eb="6">
      <t>ツキ</t>
    </rPh>
    <rPh sb="8" eb="9">
      <t>ニチ</t>
    </rPh>
    <phoneticPr fontId="1"/>
  </si>
  <si>
    <t>小型船繋船岸延長</t>
    <rPh sb="0" eb="2">
      <t>コガタ</t>
    </rPh>
    <rPh sb="2" eb="3">
      <t>フネ</t>
    </rPh>
    <rPh sb="3" eb="4">
      <t>ツナ</t>
    </rPh>
    <rPh sb="4" eb="5">
      <t>フネ</t>
    </rPh>
    <rPh sb="5" eb="6">
      <t>キシ</t>
    </rPh>
    <rPh sb="6" eb="8">
      <t>エンチョウ</t>
    </rPh>
    <phoneticPr fontId="1"/>
  </si>
  <si>
    <t>大型船繋船岸延長</t>
    <rPh sb="0" eb="2">
      <t>オオガタ</t>
    </rPh>
    <rPh sb="2" eb="3">
      <t>フネ</t>
    </rPh>
    <rPh sb="3" eb="4">
      <t>ツナ</t>
    </rPh>
    <rPh sb="4" eb="5">
      <t>フネ</t>
    </rPh>
    <rPh sb="5" eb="6">
      <t>キシ</t>
    </rPh>
    <rPh sb="6" eb="8">
      <t>エンチョウ</t>
    </rPh>
    <phoneticPr fontId="1"/>
  </si>
  <si>
    <t>　資料：</t>
    <rPh sb="1" eb="3">
      <t>シリョウ</t>
    </rPh>
    <phoneticPr fontId="1"/>
  </si>
  <si>
    <t>化学薬品</t>
    <rPh sb="0" eb="2">
      <t>カガク</t>
    </rPh>
    <rPh sb="2" eb="4">
      <t>ヤクヒン</t>
    </rPh>
    <phoneticPr fontId="1"/>
  </si>
  <si>
    <t>堺泉北</t>
    <rPh sb="0" eb="1">
      <t>サカイ</t>
    </rPh>
    <rPh sb="1" eb="2">
      <t>イズミ</t>
    </rPh>
    <rPh sb="2" eb="3">
      <t>キタ</t>
    </rPh>
    <phoneticPr fontId="1"/>
  </si>
  <si>
    <t>鋼材</t>
    <rPh sb="0" eb="2">
      <t>コウザイ</t>
    </rPh>
    <phoneticPr fontId="1"/>
  </si>
  <si>
    <t>総　　　 　　　額</t>
    <rPh sb="8" eb="9">
      <t>ガク</t>
    </rPh>
    <phoneticPr fontId="1"/>
  </si>
  <si>
    <t xml:space="preserve"> 総    額</t>
    <rPh sb="6" eb="7">
      <t>ガク</t>
    </rPh>
    <phoneticPr fontId="1"/>
  </si>
  <si>
    <t>貨物用</t>
    <rPh sb="0" eb="2">
      <t>カモツ</t>
    </rPh>
    <rPh sb="2" eb="3">
      <t>ヨウ</t>
    </rPh>
    <phoneticPr fontId="1"/>
  </si>
  <si>
    <t>特殊用途車</t>
    <rPh sb="0" eb="2">
      <t>トクシュ</t>
    </rPh>
    <rPh sb="2" eb="4">
      <t>ヨウト</t>
    </rPh>
    <rPh sb="4" eb="5">
      <t>クルマ</t>
    </rPh>
    <phoneticPr fontId="1"/>
  </si>
  <si>
    <t>　　注）小型二輪は排気量が250㏄を超えるもので、軽自動車の二輪は排気量が125㏄を超え</t>
    <rPh sb="2" eb="3">
      <t>チュウ</t>
    </rPh>
    <phoneticPr fontId="1"/>
  </si>
  <si>
    <t>　　　　250㏄以下のもの。特殊用途車には大型特殊を、軽自動車の貨物用には三輪を含む。</t>
    <rPh sb="18" eb="19">
      <t>クルマ</t>
    </rPh>
    <phoneticPr fontId="1"/>
  </si>
  <si>
    <t>１事業者当たり車両数</t>
    <rPh sb="1" eb="3">
      <t>ジギョウ</t>
    </rPh>
    <rPh sb="3" eb="4">
      <t>シャ</t>
    </rPh>
    <rPh sb="4" eb="5">
      <t>ア</t>
    </rPh>
    <rPh sb="7" eb="9">
      <t>シャリョウ</t>
    </rPh>
    <rPh sb="9" eb="10">
      <t>スウ</t>
    </rPh>
    <phoneticPr fontId="1"/>
  </si>
  <si>
    <t>トン数</t>
    <rPh sb="2" eb="3">
      <t>スウ</t>
    </rPh>
    <phoneticPr fontId="1"/>
  </si>
  <si>
    <t>仕出国</t>
    <rPh sb="1" eb="2">
      <t>デ</t>
    </rPh>
    <phoneticPr fontId="1"/>
  </si>
  <si>
    <t>その他諸国合計</t>
    <phoneticPr fontId="1"/>
  </si>
  <si>
    <t>(％)</t>
    <phoneticPr fontId="1"/>
  </si>
  <si>
    <t>　　注）※印は年度末現在</t>
  </si>
  <si>
    <t>引受</t>
    <rPh sb="0" eb="2">
      <t>ヒキウ</t>
    </rPh>
    <phoneticPr fontId="1"/>
  </si>
  <si>
    <t>配達</t>
    <rPh sb="0" eb="2">
      <t>ハイタツ</t>
    </rPh>
    <phoneticPr fontId="1"/>
  </si>
  <si>
    <t>普通</t>
    <rPh sb="0" eb="2">
      <t>フツウ</t>
    </rPh>
    <phoneticPr fontId="1"/>
  </si>
  <si>
    <t>特殊</t>
    <rPh sb="0" eb="2">
      <t>トクシュ</t>
    </rPh>
    <phoneticPr fontId="1"/>
  </si>
  <si>
    <t>１日平均</t>
    <rPh sb="0" eb="2">
      <t>１ニチ</t>
    </rPh>
    <rPh sb="2" eb="4">
      <t>ヘイキン</t>
    </rPh>
    <phoneticPr fontId="1"/>
  </si>
  <si>
    <t>　資料：西日本電信電話（株） 山口支店</t>
    <rPh sb="1" eb="3">
      <t>シリョウ</t>
    </rPh>
    <phoneticPr fontId="1"/>
  </si>
  <si>
    <t>鹿島</t>
    <rPh sb="0" eb="2">
      <t>カシマ</t>
    </rPh>
    <phoneticPr fontId="1"/>
  </si>
  <si>
    <t>単位：千円</t>
    <rPh sb="0" eb="2">
      <t>タンイ</t>
    </rPh>
    <rPh sb="3" eb="5">
      <t>センエン</t>
    </rPh>
    <phoneticPr fontId="1"/>
  </si>
  <si>
    <t>※</t>
    <phoneticPr fontId="1"/>
  </si>
  <si>
    <t>※</t>
    <phoneticPr fontId="1"/>
  </si>
  <si>
    <t>(％)</t>
    <phoneticPr fontId="1"/>
  </si>
  <si>
    <t>注）加入電話は、一般加入電話、ビル電話及びメンバーズネットの総施設数。</t>
    <rPh sb="2" eb="4">
      <t>カニュウ</t>
    </rPh>
    <rPh sb="4" eb="6">
      <t>デンワ</t>
    </rPh>
    <rPh sb="8" eb="10">
      <t>イッパン</t>
    </rPh>
    <rPh sb="10" eb="12">
      <t>カニュウ</t>
    </rPh>
    <rPh sb="12" eb="14">
      <t>デンワ</t>
    </rPh>
    <rPh sb="17" eb="19">
      <t>デンワ</t>
    </rPh>
    <rPh sb="30" eb="31">
      <t>ソウ</t>
    </rPh>
    <rPh sb="31" eb="33">
      <t>シセツ</t>
    </rPh>
    <rPh sb="33" eb="34">
      <t>スウ</t>
    </rPh>
    <phoneticPr fontId="1"/>
  </si>
  <si>
    <t>133</t>
    <phoneticPr fontId="1"/>
  </si>
  <si>
    <t xml:space="preserve"> 電話の加入状況等</t>
    <rPh sb="1" eb="3">
      <t>デンワ</t>
    </rPh>
    <rPh sb="4" eb="6">
      <t>カニュウ</t>
    </rPh>
    <rPh sb="6" eb="8">
      <t>ジョウキョウ</t>
    </rPh>
    <rPh sb="8" eb="9">
      <t>トウ</t>
    </rPh>
    <phoneticPr fontId="1"/>
  </si>
  <si>
    <t>注）ＩＳＤＮとは、総合ディジタル通信網のことです。</t>
    <rPh sb="0" eb="1">
      <t>チュウ</t>
    </rPh>
    <rPh sb="9" eb="11">
      <t>ソウゴウ</t>
    </rPh>
    <rPh sb="16" eb="19">
      <t>ツウシンモウ</t>
    </rPh>
    <phoneticPr fontId="1"/>
  </si>
  <si>
    <t>インドネシア</t>
    <phoneticPr fontId="1"/>
  </si>
  <si>
    <t>食料品及び動物</t>
    <rPh sb="0" eb="3">
      <t>ショクリョウヒン</t>
    </rPh>
    <rPh sb="3" eb="4">
      <t>オヨ</t>
    </rPh>
    <rPh sb="5" eb="7">
      <t>ドウブツ</t>
    </rPh>
    <phoneticPr fontId="1"/>
  </si>
  <si>
    <t>不明</t>
    <rPh sb="0" eb="2">
      <t>フメイ</t>
    </rPh>
    <phoneticPr fontId="1"/>
  </si>
  <si>
    <t xml:space="preserve">  資料：日本郵便株式会社 防府支店　    注）外国郵便物は普通郵便物に含む。</t>
    <rPh sb="2" eb="4">
      <t>シリョウ</t>
    </rPh>
    <rPh sb="5" eb="7">
      <t>ニホン</t>
    </rPh>
    <rPh sb="7" eb="9">
      <t>ユウビン</t>
    </rPh>
    <rPh sb="9" eb="13">
      <t>カブシキガイシャ</t>
    </rPh>
    <rPh sb="14" eb="16">
      <t>ホウフ</t>
    </rPh>
    <rPh sb="16" eb="18">
      <t>シテン</t>
    </rPh>
    <rPh sb="23" eb="24">
      <t>チュウ</t>
    </rPh>
    <rPh sb="25" eb="27">
      <t>ガイコク</t>
    </rPh>
    <rPh sb="27" eb="30">
      <t>ユウビンブツ</t>
    </rPh>
    <rPh sb="31" eb="33">
      <t>フツウ</t>
    </rPh>
    <rPh sb="33" eb="36">
      <t>ユウビンブツ</t>
    </rPh>
    <rPh sb="37" eb="38">
      <t>フク</t>
    </rPh>
    <phoneticPr fontId="1"/>
  </si>
  <si>
    <t>ペルー</t>
    <phoneticPr fontId="1"/>
  </si>
  <si>
    <t xml:space="preserve"> </t>
    <phoneticPr fontId="1"/>
  </si>
  <si>
    <t>(千km)</t>
    <rPh sb="1" eb="2">
      <t>セン</t>
    </rPh>
    <phoneticPr fontId="1"/>
  </si>
  <si>
    <t>(千回)</t>
    <rPh sb="1" eb="2">
      <t>セン</t>
    </rPh>
    <rPh sb="2" eb="3">
      <t>カイ</t>
    </rPh>
    <phoneticPr fontId="1"/>
  </si>
  <si>
    <t>(千人)</t>
    <rPh sb="1" eb="2">
      <t>セン</t>
    </rPh>
    <rPh sb="2" eb="3">
      <t>ニン</t>
    </rPh>
    <phoneticPr fontId="1"/>
  </si>
  <si>
    <t>(千円)</t>
    <rPh sb="1" eb="2">
      <t>セン</t>
    </rPh>
    <rPh sb="2" eb="3">
      <t>エン</t>
    </rPh>
    <phoneticPr fontId="1"/>
  </si>
  <si>
    <t>(キロ)</t>
    <phoneticPr fontId="1"/>
  </si>
  <si>
    <t>トン数階級別入港船舶 （三田尻中関港）</t>
    <rPh sb="2" eb="3">
      <t>スウ</t>
    </rPh>
    <rPh sb="3" eb="5">
      <t>カイキュウ</t>
    </rPh>
    <rPh sb="5" eb="6">
      <t>ベツ</t>
    </rPh>
    <rPh sb="6" eb="8">
      <t>ニュウコウ</t>
    </rPh>
    <rPh sb="8" eb="10">
      <t>センパク</t>
    </rPh>
    <phoneticPr fontId="1"/>
  </si>
  <si>
    <t>韓国</t>
    <rPh sb="0" eb="2">
      <t>カンコク</t>
    </rPh>
    <phoneticPr fontId="11"/>
  </si>
  <si>
    <t>ハイヤー・タクシー事業の概況</t>
    <rPh sb="9" eb="11">
      <t>ジギョウ</t>
    </rPh>
    <rPh sb="12" eb="14">
      <t>ガイキョウ</t>
    </rPh>
    <phoneticPr fontId="1"/>
  </si>
  <si>
    <t>品目別通関輸出入実績（三田尻中関港）</t>
    <rPh sb="0" eb="2">
      <t>ヒンモク</t>
    </rPh>
    <rPh sb="2" eb="3">
      <t>ベツ</t>
    </rPh>
    <rPh sb="3" eb="5">
      <t>ツウカン</t>
    </rPh>
    <rPh sb="5" eb="7">
      <t>ユシュツ</t>
    </rPh>
    <rPh sb="7" eb="8">
      <t>イ</t>
    </rPh>
    <rPh sb="8" eb="10">
      <t>ジッセキ</t>
    </rPh>
    <phoneticPr fontId="1"/>
  </si>
  <si>
    <t xml:space="preserve"> 　港　湾　施　設 （三田尻中関港）</t>
    <rPh sb="2" eb="5">
      <t>コウワン</t>
    </rPh>
    <rPh sb="6" eb="9">
      <t>シセツ</t>
    </rPh>
    <rPh sb="11" eb="14">
      <t>ミタジリ</t>
    </rPh>
    <rPh sb="14" eb="15">
      <t>ナカ</t>
    </rPh>
    <rPh sb="15" eb="16">
      <t>セキ</t>
    </rPh>
    <rPh sb="16" eb="17">
      <t>ミナト</t>
    </rPh>
    <phoneticPr fontId="1"/>
  </si>
  <si>
    <t>自動車部品</t>
    <rPh sb="0" eb="3">
      <t>ジドウシャ</t>
    </rPh>
    <rPh sb="3" eb="5">
      <t>ブヒン</t>
    </rPh>
    <phoneticPr fontId="11"/>
  </si>
  <si>
    <t>化学薬品</t>
    <rPh sb="0" eb="2">
      <t>カガク</t>
    </rPh>
    <rPh sb="2" eb="4">
      <t>ヤクヒン</t>
    </rPh>
    <phoneticPr fontId="11"/>
  </si>
  <si>
    <t>その他繊維工業品</t>
    <rPh sb="2" eb="3">
      <t>タ</t>
    </rPh>
    <rPh sb="3" eb="5">
      <t>センイ</t>
    </rPh>
    <rPh sb="5" eb="7">
      <t>コウギョウ</t>
    </rPh>
    <rPh sb="7" eb="8">
      <t>ヒン</t>
    </rPh>
    <phoneticPr fontId="11"/>
  </si>
  <si>
    <t>ＩＳＤＮ
施設数</t>
    <rPh sb="5" eb="7">
      <t>シセツ</t>
    </rPh>
    <rPh sb="7" eb="8">
      <t>カズ</t>
    </rPh>
    <phoneticPr fontId="1"/>
  </si>
  <si>
    <t>ＩＳＤＮ施設数はＩＮＳネット64、ＩＮＳネット64・ライト、ＩＮＳネット64メンバーズ、ＩＮＳネット1500及びＩＮＳネット1500メンバーズの総施設数。ただし、ＩＮＳネット1500の1回線はＩＮＳネット64の10回線分で換算。</t>
    <rPh sb="4" eb="7">
      <t>シセツスウ</t>
    </rPh>
    <rPh sb="54" eb="55">
      <t>オヨ</t>
    </rPh>
    <rPh sb="72" eb="73">
      <t>ソウ</t>
    </rPh>
    <rPh sb="73" eb="75">
      <t>シセツ</t>
    </rPh>
    <rPh sb="75" eb="76">
      <t>スウ</t>
    </rPh>
    <rPh sb="93" eb="95">
      <t>カイセン</t>
    </rPh>
    <rPh sb="107" eb="109">
      <t>カイセン</t>
    </rPh>
    <rPh sb="109" eb="110">
      <t>ブン</t>
    </rPh>
    <rPh sb="111" eb="113">
      <t>カンザン</t>
    </rPh>
    <phoneticPr fontId="1"/>
  </si>
  <si>
    <t>その他諸国合計</t>
    <phoneticPr fontId="1"/>
  </si>
  <si>
    <t>9-1</t>
    <phoneticPr fontId="1"/>
  </si>
  <si>
    <t>9-2</t>
    <phoneticPr fontId="1"/>
  </si>
  <si>
    <t>9-3</t>
    <phoneticPr fontId="1"/>
  </si>
  <si>
    <t>9-4</t>
    <phoneticPr fontId="1"/>
  </si>
  <si>
    <t>9-7</t>
    <phoneticPr fontId="1"/>
  </si>
  <si>
    <t>9-8</t>
    <phoneticPr fontId="1"/>
  </si>
  <si>
    <t>9-9</t>
    <phoneticPr fontId="1"/>
  </si>
  <si>
    <t>9-10</t>
    <phoneticPr fontId="1"/>
  </si>
  <si>
    <t>9-11</t>
    <phoneticPr fontId="1"/>
  </si>
  <si>
    <t>9-12</t>
    <phoneticPr fontId="1"/>
  </si>
  <si>
    <t>9-13</t>
    <phoneticPr fontId="1"/>
  </si>
  <si>
    <t>9-14</t>
    <phoneticPr fontId="1"/>
  </si>
  <si>
    <t>9-15</t>
    <phoneticPr fontId="1"/>
  </si>
  <si>
    <t>平成29年</t>
    <rPh sb="0" eb="2">
      <t>ヘイセイ</t>
    </rPh>
    <phoneticPr fontId="1"/>
  </si>
  <si>
    <t>港湾別海上移出入貨物量（三田尻中関港）</t>
    <phoneticPr fontId="1"/>
  </si>
  <si>
    <t>国別通関輸出入実績（三田尻中関港）</t>
    <phoneticPr fontId="1"/>
  </si>
  <si>
    <t>平成31年</t>
    <rPh sb="0" eb="2">
      <t>ヘイセイ</t>
    </rPh>
    <rPh sb="4" eb="5">
      <t>ネン</t>
    </rPh>
    <phoneticPr fontId="1"/>
  </si>
  <si>
    <t>平成30年度</t>
    <rPh sb="0" eb="2">
      <t>ヘイセイ</t>
    </rPh>
    <rPh sb="4" eb="5">
      <t>ネン</t>
    </rPh>
    <rPh sb="5" eb="6">
      <t>ド</t>
    </rPh>
    <phoneticPr fontId="1"/>
  </si>
  <si>
    <t>平成30年</t>
    <rPh sb="0" eb="2">
      <t>ヘイセイ</t>
    </rPh>
    <phoneticPr fontId="1"/>
  </si>
  <si>
    <t>インドネシア</t>
  </si>
  <si>
    <t>ブルネイ</t>
  </si>
  <si>
    <t>マレーシア</t>
  </si>
  <si>
    <t>アラブ首長国</t>
  </si>
  <si>
    <t>オマーン</t>
  </si>
  <si>
    <t>カタール</t>
  </si>
  <si>
    <t>クウェート</t>
  </si>
  <si>
    <t>バーレーン</t>
  </si>
  <si>
    <t>ヨルダン</t>
  </si>
  <si>
    <t>モロッコ</t>
  </si>
  <si>
    <t>タンザニア</t>
  </si>
  <si>
    <t>ウクライナ</t>
  </si>
  <si>
    <t>グアテマラ</t>
  </si>
  <si>
    <t>コスタリカ</t>
  </si>
  <si>
    <t>徳山下松</t>
  </si>
  <si>
    <t>姫路</t>
  </si>
  <si>
    <t>福山</t>
  </si>
  <si>
    <t>大分</t>
  </si>
  <si>
    <t>名古屋</t>
  </si>
  <si>
    <t>水島</t>
  </si>
  <si>
    <t>今切</t>
  </si>
  <si>
    <t>東播磨</t>
  </si>
  <si>
    <t>県内諸港</t>
    <phoneticPr fontId="1"/>
  </si>
  <si>
    <t>資料：財務省貿易統計　　　</t>
    <rPh sb="3" eb="6">
      <t>ザイムショウ</t>
    </rPh>
    <rPh sb="6" eb="8">
      <t>ボウエキ</t>
    </rPh>
    <rPh sb="8" eb="10">
      <t>トウケイ</t>
    </rPh>
    <phoneticPr fontId="1"/>
  </si>
  <si>
    <t>　資料：財務省貿易統計　　　注）輸出額10億円以上又は輸入額1億円以上の相手国（地域）のみ表章</t>
    <rPh sb="25" eb="26">
      <t>マタ</t>
    </rPh>
    <phoneticPr fontId="1"/>
  </si>
  <si>
    <t>9-6  国別海上輸出入貨物量（三田尻中関港）</t>
    <phoneticPr fontId="1"/>
  </si>
  <si>
    <t>電気通信普及状況</t>
    <phoneticPr fontId="1"/>
  </si>
  <si>
    <t>元</t>
    <rPh sb="0" eb="1">
      <t>ガン</t>
    </rPh>
    <phoneticPr fontId="1"/>
  </si>
  <si>
    <t>令和</t>
    <rPh sb="0" eb="1">
      <t>レイ</t>
    </rPh>
    <rPh sb="1" eb="2">
      <t>ワ</t>
    </rPh>
    <phoneticPr fontId="1"/>
  </si>
  <si>
    <t>　</t>
    <phoneticPr fontId="1"/>
  </si>
  <si>
    <t>令和２年</t>
    <rPh sb="0" eb="1">
      <t>レイ</t>
    </rPh>
    <rPh sb="1" eb="2">
      <t>ワ</t>
    </rPh>
    <rPh sb="3" eb="4">
      <t>ネン</t>
    </rPh>
    <phoneticPr fontId="1"/>
  </si>
  <si>
    <t>令和元年度</t>
    <rPh sb="0" eb="1">
      <t>レイ</t>
    </rPh>
    <rPh sb="1" eb="2">
      <t>ワ</t>
    </rPh>
    <rPh sb="2" eb="3">
      <t>ガン</t>
    </rPh>
    <rPh sb="3" eb="4">
      <t>ネン</t>
    </rPh>
    <rPh sb="4" eb="5">
      <t>ド</t>
    </rPh>
    <phoneticPr fontId="1"/>
  </si>
  <si>
    <t>令和</t>
    <rPh sb="0" eb="2">
      <t>レイワ</t>
    </rPh>
    <phoneticPr fontId="1"/>
  </si>
  <si>
    <t>資料：中国運輸局「運輸要覧」</t>
    <rPh sb="0" eb="2">
      <t>シリョウ</t>
    </rPh>
    <rPh sb="3" eb="5">
      <t>チュウゴク</t>
    </rPh>
    <rPh sb="5" eb="7">
      <t>ウンユ</t>
    </rPh>
    <rPh sb="7" eb="8">
      <t>キョク</t>
    </rPh>
    <rPh sb="9" eb="13">
      <t>ウンユヨウラン</t>
    </rPh>
    <phoneticPr fontId="1"/>
  </si>
  <si>
    <t>中国(マカオ)</t>
  </si>
  <si>
    <t>コロンビア</t>
  </si>
  <si>
    <t>韓国</t>
    <phoneticPr fontId="11"/>
  </si>
  <si>
    <t>中国</t>
    <phoneticPr fontId="11"/>
  </si>
  <si>
    <t>分類不能のもの</t>
    <rPh sb="0" eb="2">
      <t>ブンルイ</t>
    </rPh>
    <rPh sb="2" eb="4">
      <t>フノウ</t>
    </rPh>
    <phoneticPr fontId="11"/>
  </si>
  <si>
    <t>横浜</t>
  </si>
  <si>
    <t>薪炭</t>
    <rPh sb="0" eb="1">
      <t>マキ</t>
    </rPh>
    <rPh sb="1" eb="2">
      <t>スミ</t>
    </rPh>
    <phoneticPr fontId="1"/>
  </si>
  <si>
    <t>石炭</t>
    <rPh sb="0" eb="2">
      <t>セキタン</t>
    </rPh>
    <phoneticPr fontId="1"/>
  </si>
  <si>
    <t>NO</t>
  </si>
  <si>
    <t>KG</t>
  </si>
  <si>
    <t>MT</t>
  </si>
  <si>
    <t>アメリカ合衆国</t>
    <rPh sb="4" eb="7">
      <t>ガッシュウコク</t>
    </rPh>
    <phoneticPr fontId="1"/>
  </si>
  <si>
    <t>南アフリカ共和国</t>
    <rPh sb="5" eb="7">
      <t>キョウワ</t>
    </rPh>
    <rPh sb="7" eb="8">
      <t>コク</t>
    </rPh>
    <phoneticPr fontId="1"/>
  </si>
  <si>
    <t>最終船卸国</t>
    <rPh sb="0" eb="2">
      <t>サイシュウ</t>
    </rPh>
    <rPh sb="2" eb="3">
      <t>フネ</t>
    </rPh>
    <rPh sb="3" eb="4">
      <t>オロシ</t>
    </rPh>
    <rPh sb="4" eb="5">
      <t>コク</t>
    </rPh>
    <phoneticPr fontId="11"/>
  </si>
  <si>
    <t>スロバキア</t>
    <phoneticPr fontId="1"/>
  </si>
  <si>
    <t>ルーマニア</t>
    <phoneticPr fontId="1"/>
  </si>
  <si>
    <t>令和</t>
  </si>
  <si>
    <t>令和３年</t>
    <rPh sb="0" eb="1">
      <t>レイ</t>
    </rPh>
    <rPh sb="1" eb="2">
      <t>ワ</t>
    </rPh>
    <rPh sb="3" eb="4">
      <t>ネン</t>
    </rPh>
    <phoneticPr fontId="1"/>
  </si>
  <si>
    <t>令和２年度</t>
    <rPh sb="0" eb="1">
      <t>レイ</t>
    </rPh>
    <rPh sb="1" eb="2">
      <t>ワ</t>
    </rPh>
    <rPh sb="3" eb="4">
      <t>ネン</t>
    </rPh>
    <rPh sb="4" eb="5">
      <t>ド</t>
    </rPh>
    <phoneticPr fontId="1"/>
  </si>
  <si>
    <t>令和２年</t>
    <rPh sb="0" eb="1">
      <t>レイ</t>
    </rPh>
    <rPh sb="1" eb="2">
      <t>ワ</t>
    </rPh>
    <rPh sb="3" eb="4">
      <t>ドシ</t>
    </rPh>
    <phoneticPr fontId="1"/>
  </si>
  <si>
    <t>平成31年/令和元年</t>
    <rPh sb="0" eb="2">
      <t>ヘイセイ</t>
    </rPh>
    <rPh sb="4" eb="5">
      <t>ネン</t>
    </rPh>
    <rPh sb="6" eb="8">
      <t>レイワ</t>
    </rPh>
    <rPh sb="8" eb="9">
      <t>ガン</t>
    </rPh>
    <phoneticPr fontId="1"/>
  </si>
  <si>
    <t>　資料：国土交通省「港湾統計年報」・山口県統計年鑑</t>
    <rPh sb="1" eb="3">
      <t>シリョウ</t>
    </rPh>
    <rPh sb="4" eb="9">
      <t>コクドコウツウショウ</t>
    </rPh>
    <rPh sb="10" eb="12">
      <t>コウワン</t>
    </rPh>
    <rPh sb="12" eb="14">
      <t>トウケイ</t>
    </rPh>
    <rPh sb="14" eb="16">
      <t>ネンポウ</t>
    </rPh>
    <phoneticPr fontId="1"/>
  </si>
  <si>
    <r>
      <rPr>
        <sz val="7"/>
        <rFont val="DF特太ゴシック体"/>
        <family val="3"/>
        <charset val="128"/>
      </rPr>
      <t>（平成31年）</t>
    </r>
    <r>
      <rPr>
        <sz val="10.5"/>
        <rFont val="DF特太ゴシック体"/>
        <family val="3"/>
        <charset val="128"/>
      </rPr>
      <t>令和</t>
    </r>
    <rPh sb="1" eb="3">
      <t>ヘイセイ</t>
    </rPh>
    <rPh sb="5" eb="6">
      <t>ネン</t>
    </rPh>
    <rPh sb="7" eb="9">
      <t>レイワ</t>
    </rPh>
    <phoneticPr fontId="1"/>
  </si>
  <si>
    <r>
      <rPr>
        <sz val="8"/>
        <rFont val="DF特太ゴシック体"/>
        <family val="3"/>
        <charset val="128"/>
      </rPr>
      <t>（平成31年）</t>
    </r>
    <r>
      <rPr>
        <sz val="10.5"/>
        <rFont val="DF特太ゴシック体"/>
        <family val="3"/>
        <charset val="128"/>
      </rPr>
      <t>令和</t>
    </r>
    <rPh sb="1" eb="3">
      <t>ヘイセイ</t>
    </rPh>
    <rPh sb="5" eb="6">
      <t>ネン</t>
    </rPh>
    <rPh sb="7" eb="9">
      <t>レイワ</t>
    </rPh>
    <phoneticPr fontId="1"/>
  </si>
  <si>
    <t>山口県港湾課・山口県統計年鑑</t>
    <rPh sb="0" eb="2">
      <t>ヤマグチ</t>
    </rPh>
    <rPh sb="2" eb="3">
      <t>ケン</t>
    </rPh>
    <rPh sb="3" eb="5">
      <t>コウワン</t>
    </rPh>
    <rPh sb="5" eb="6">
      <t>カ</t>
    </rPh>
    <phoneticPr fontId="1"/>
  </si>
  <si>
    <t>資料：中国運輸局山口運輸支局・山口県統計年鑑</t>
    <rPh sb="0" eb="2">
      <t>シリョウ</t>
    </rPh>
    <rPh sb="15" eb="17">
      <t>ヤマグチ</t>
    </rPh>
    <rPh sb="17" eb="18">
      <t>ケン</t>
    </rPh>
    <rPh sb="18" eb="22">
      <t>トウケイネンカン</t>
    </rPh>
    <phoneticPr fontId="1"/>
  </si>
  <si>
    <t>平成31年/令和元年</t>
    <rPh sb="0" eb="2">
      <t>ヘイセイ</t>
    </rPh>
    <rPh sb="4" eb="5">
      <t>ネン</t>
    </rPh>
    <rPh sb="6" eb="7">
      <t>レイ</t>
    </rPh>
    <rPh sb="7" eb="8">
      <t>ワ</t>
    </rPh>
    <rPh sb="8" eb="9">
      <t>ガン</t>
    </rPh>
    <rPh sb="9" eb="10">
      <t>ドシ</t>
    </rPh>
    <phoneticPr fontId="1"/>
  </si>
  <si>
    <t>韓国</t>
    <rPh sb="0" eb="2">
      <t>カンコク</t>
    </rPh>
    <phoneticPr fontId="13"/>
  </si>
  <si>
    <t>トルコ</t>
  </si>
  <si>
    <t>グァム</t>
  </si>
  <si>
    <t>ガーナ</t>
  </si>
  <si>
    <t>ケニア</t>
  </si>
  <si>
    <t>チリ</t>
  </si>
  <si>
    <t>ペルー</t>
  </si>
  <si>
    <t>仕向県・港名</t>
    <rPh sb="0" eb="1">
      <t>シ</t>
    </rPh>
    <rPh sb="1" eb="2">
      <t>コウ</t>
    </rPh>
    <rPh sb="2" eb="3">
      <t>ケン</t>
    </rPh>
    <rPh sb="4" eb="5">
      <t>ミナト</t>
    </rPh>
    <rPh sb="5" eb="6">
      <t>メイ</t>
    </rPh>
    <phoneticPr fontId="1"/>
  </si>
  <si>
    <t>大阪府</t>
  </si>
  <si>
    <t>堺泉北</t>
    <rPh sb="0" eb="1">
      <t>サカイ</t>
    </rPh>
    <rPh sb="1" eb="2">
      <t>イズミ</t>
    </rPh>
    <rPh sb="2" eb="3">
      <t>キタ</t>
    </rPh>
    <phoneticPr fontId="11"/>
  </si>
  <si>
    <t>岡山県</t>
  </si>
  <si>
    <t>山口県</t>
  </si>
  <si>
    <t>徳山下松</t>
    <rPh sb="0" eb="2">
      <t>トクヤマ</t>
    </rPh>
    <rPh sb="2" eb="4">
      <t>クダマツ</t>
    </rPh>
    <phoneticPr fontId="11"/>
  </si>
  <si>
    <t>広島県</t>
  </si>
  <si>
    <t>広島県</t>
    <rPh sb="0" eb="2">
      <t>ヒロシマ</t>
    </rPh>
    <rPh sb="2" eb="3">
      <t>ケン</t>
    </rPh>
    <phoneticPr fontId="1"/>
  </si>
  <si>
    <t>兵庫県</t>
  </si>
  <si>
    <t>兵庫県</t>
    <rPh sb="0" eb="2">
      <t>ヒョウゴ</t>
    </rPh>
    <rPh sb="2" eb="3">
      <t>ケン</t>
    </rPh>
    <phoneticPr fontId="1"/>
  </si>
  <si>
    <t>愛知県</t>
  </si>
  <si>
    <t>神奈川県</t>
  </si>
  <si>
    <t>大阪</t>
    <rPh sb="0" eb="2">
      <t>オオサカ</t>
    </rPh>
    <phoneticPr fontId="11"/>
  </si>
  <si>
    <t>大分県</t>
  </si>
  <si>
    <t>山口県</t>
    <rPh sb="0" eb="2">
      <t>ヤマグチ</t>
    </rPh>
    <rPh sb="2" eb="3">
      <t>ケン</t>
    </rPh>
    <phoneticPr fontId="1"/>
  </si>
  <si>
    <t>茨城県</t>
  </si>
  <si>
    <t>鹿島</t>
    <rPh sb="0" eb="2">
      <t>カシマ</t>
    </rPh>
    <phoneticPr fontId="11"/>
  </si>
  <si>
    <t>神戸</t>
    <rPh sb="0" eb="2">
      <t>コウベ</t>
    </rPh>
    <phoneticPr fontId="11"/>
  </si>
  <si>
    <t>徳島県</t>
  </si>
  <si>
    <t>佐賀関</t>
  </si>
  <si>
    <t>9-5  品目別海上貨物運送量（三田尻中関港）</t>
    <rPh sb="5" eb="8">
      <t>ヒンモクベツ</t>
    </rPh>
    <rPh sb="8" eb="10">
      <t>カイジョウ</t>
    </rPh>
    <rPh sb="10" eb="12">
      <t>カモツ</t>
    </rPh>
    <rPh sb="12" eb="14">
      <t>ウンソウ</t>
    </rPh>
    <rPh sb="14" eb="15">
      <t>リョウ</t>
    </rPh>
    <phoneticPr fontId="1"/>
  </si>
  <si>
    <t>防府東ＩＣ</t>
    <rPh sb="0" eb="2">
      <t>ホウフ</t>
    </rPh>
    <rPh sb="2" eb="3">
      <t>ヒガシ</t>
    </rPh>
    <phoneticPr fontId="1"/>
  </si>
  <si>
    <t>防府西ＩＣ</t>
    <rPh sb="0" eb="2">
      <t>ホウフ</t>
    </rPh>
    <rPh sb="2" eb="3">
      <t>ニシ</t>
    </rPh>
    <phoneticPr fontId="1"/>
  </si>
  <si>
    <t>資料：西日本高速道路（株）中国支社・山口県統計年鑑</t>
    <rPh sb="0" eb="2">
      <t>シリョウ</t>
    </rPh>
    <rPh sb="3" eb="4">
      <t>ニシ</t>
    </rPh>
    <rPh sb="4" eb="6">
      <t>ニホン</t>
    </rPh>
    <rPh sb="6" eb="8">
      <t>コウソク</t>
    </rPh>
    <rPh sb="8" eb="10">
      <t>ドウロ</t>
    </rPh>
    <rPh sb="11" eb="12">
      <t>カブ</t>
    </rPh>
    <rPh sb="13" eb="15">
      <t>チュウゴク</t>
    </rPh>
    <rPh sb="15" eb="17">
      <t>シシャ</t>
    </rPh>
    <rPh sb="18" eb="21">
      <t>ヤマグチケン</t>
    </rPh>
    <rPh sb="21" eb="23">
      <t>トウケイ</t>
    </rPh>
    <rPh sb="23" eb="25">
      <t>ネンカン</t>
    </rPh>
    <phoneticPr fontId="1"/>
  </si>
  <si>
    <t>令和4年</t>
    <rPh sb="0" eb="1">
      <t>レイ</t>
    </rPh>
    <rPh sb="1" eb="2">
      <t>ワ</t>
    </rPh>
    <rPh sb="3" eb="4">
      <t>ネン</t>
    </rPh>
    <phoneticPr fontId="1"/>
  </si>
  <si>
    <t>令和2年</t>
    <rPh sb="0" eb="2">
      <t>レイワ</t>
    </rPh>
    <phoneticPr fontId="1"/>
  </si>
  <si>
    <t>令和４年</t>
    <rPh sb="0" eb="1">
      <t>レイ</t>
    </rPh>
    <rPh sb="1" eb="2">
      <t>ワ</t>
    </rPh>
    <rPh sb="3" eb="4">
      <t>ネン</t>
    </rPh>
    <phoneticPr fontId="1"/>
  </si>
  <si>
    <t>令和３年度</t>
    <rPh sb="0" eb="1">
      <t>レイ</t>
    </rPh>
    <rPh sb="1" eb="2">
      <t>ワ</t>
    </rPh>
    <rPh sb="3" eb="4">
      <t>ネン</t>
    </rPh>
    <rPh sb="4" eb="5">
      <t>ド</t>
    </rPh>
    <phoneticPr fontId="1"/>
  </si>
  <si>
    <t>令和３年</t>
    <rPh sb="0" eb="1">
      <t>レイ</t>
    </rPh>
    <rPh sb="1" eb="2">
      <t>ワ</t>
    </rPh>
    <rPh sb="3" eb="4">
      <t>ドシ</t>
    </rPh>
    <phoneticPr fontId="1"/>
  </si>
  <si>
    <t>レバノン</t>
    <phoneticPr fontId="11"/>
  </si>
  <si>
    <t>エルサルバドル</t>
    <phoneticPr fontId="11"/>
  </si>
  <si>
    <t>ホンジュラス</t>
    <phoneticPr fontId="11"/>
  </si>
  <si>
    <t>メキシコ</t>
    <phoneticPr fontId="11"/>
  </si>
  <si>
    <t>エクアドル</t>
    <phoneticPr fontId="11"/>
  </si>
  <si>
    <t>中国(ホンコン)</t>
    <phoneticPr fontId="11"/>
  </si>
  <si>
    <t>サウジアラビア</t>
    <phoneticPr fontId="11"/>
  </si>
  <si>
    <t>オーストラリア</t>
    <phoneticPr fontId="11"/>
  </si>
  <si>
    <t>福岡県</t>
    <rPh sb="0" eb="3">
      <t>フクオカケン</t>
    </rPh>
    <phoneticPr fontId="1"/>
  </si>
  <si>
    <t>その他</t>
    <phoneticPr fontId="1"/>
  </si>
  <si>
    <t>北九州</t>
    <rPh sb="0" eb="3">
      <t>キタキュウシュウ</t>
    </rPh>
    <phoneticPr fontId="1"/>
  </si>
  <si>
    <t>海上</t>
    <rPh sb="0" eb="2">
      <t>カイジョウ</t>
    </rPh>
    <phoneticPr fontId="1"/>
  </si>
  <si>
    <t>大分県</t>
    <rPh sb="0" eb="3">
      <t>オオイタケン</t>
    </rPh>
    <phoneticPr fontId="1"/>
  </si>
  <si>
    <t>大分</t>
    <rPh sb="0" eb="2">
      <t>オオイタ</t>
    </rPh>
    <phoneticPr fontId="1"/>
  </si>
  <si>
    <t>兵庫県</t>
    <phoneticPr fontId="1"/>
  </si>
  <si>
    <t>広島県</t>
    <rPh sb="0" eb="3">
      <t>ヒロシマケン</t>
    </rPh>
    <phoneticPr fontId="1"/>
  </si>
  <si>
    <t>福山</t>
    <rPh sb="0" eb="2">
      <t>フクヤマ</t>
    </rPh>
    <phoneticPr fontId="1"/>
  </si>
  <si>
    <t>呉</t>
    <rPh sb="0" eb="1">
      <t>クレ</t>
    </rPh>
    <phoneticPr fontId="1"/>
  </si>
  <si>
    <t>宇部</t>
    <rPh sb="0" eb="2">
      <t>ウベ</t>
    </rPh>
    <phoneticPr fontId="1"/>
  </si>
  <si>
    <t>小野田</t>
    <rPh sb="0" eb="3">
      <t>オノダ</t>
    </rPh>
    <phoneticPr fontId="1"/>
  </si>
  <si>
    <t>福岡県</t>
    <phoneticPr fontId="1"/>
  </si>
  <si>
    <t>大阪府</t>
    <rPh sb="0" eb="3">
      <t>オオサカフ</t>
    </rPh>
    <phoneticPr fontId="1"/>
  </si>
  <si>
    <t>砂糖</t>
    <rPh sb="0" eb="2">
      <t>サトウ</t>
    </rPh>
    <phoneticPr fontId="1"/>
  </si>
  <si>
    <t>愛知県</t>
    <rPh sb="0" eb="3">
      <t>アイチケン</t>
    </rPh>
    <phoneticPr fontId="1"/>
  </si>
  <si>
    <t>岡山県</t>
    <rPh sb="0" eb="3">
      <t>オカヤマケン</t>
    </rPh>
    <phoneticPr fontId="1"/>
  </si>
  <si>
    <t>鹿児島県</t>
    <rPh sb="0" eb="4">
      <t>カゴシマケン</t>
    </rPh>
    <phoneticPr fontId="1"/>
  </si>
  <si>
    <t>水島</t>
    <rPh sb="0" eb="2">
      <t>ミズシマ</t>
    </rPh>
    <phoneticPr fontId="1"/>
  </si>
  <si>
    <t>鹿児島</t>
    <rPh sb="0" eb="3">
      <t>カゴシマ</t>
    </rPh>
    <phoneticPr fontId="1"/>
  </si>
  <si>
    <t>　　　　 …</t>
    <phoneticPr fontId="1"/>
  </si>
  <si>
    <t>令和5年</t>
    <rPh sb="0" eb="1">
      <t>レイ</t>
    </rPh>
    <rPh sb="1" eb="2">
      <t>ワ</t>
    </rPh>
    <rPh sb="3" eb="4">
      <t>ネン</t>
    </rPh>
    <phoneticPr fontId="1"/>
  </si>
  <si>
    <t>令和3年</t>
    <rPh sb="0" eb="2">
      <t>レイワ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</si>
  <si>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</si>
  <si>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</si>
  <si>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(令和４年)</t>
    <rPh sb="1" eb="3">
      <t>レイワ</t>
    </rPh>
    <rPh sb="4" eb="5">
      <t>ネン</t>
    </rPh>
    <phoneticPr fontId="1"/>
  </si>
  <si>
    <t>令和５年</t>
    <rPh sb="0" eb="1">
      <t>レイ</t>
    </rPh>
    <rPh sb="1" eb="2">
      <t>ワ</t>
    </rPh>
    <rPh sb="3" eb="4">
      <t>ネン</t>
    </rPh>
    <phoneticPr fontId="1"/>
  </si>
  <si>
    <t>令和４年度</t>
    <rPh sb="0" eb="1">
      <t>レイ</t>
    </rPh>
    <rPh sb="1" eb="2">
      <t>ワ</t>
    </rPh>
    <rPh sb="3" eb="4">
      <t>ネン</t>
    </rPh>
    <rPh sb="4" eb="5">
      <t>ド</t>
    </rPh>
    <phoneticPr fontId="1"/>
  </si>
  <si>
    <t>平成</t>
    <rPh sb="0" eb="2">
      <t>ヘイセイ</t>
    </rPh>
    <phoneticPr fontId="1"/>
  </si>
  <si>
    <t>年度</t>
    <rPh sb="0" eb="2">
      <t>ネンド</t>
    </rPh>
    <phoneticPr fontId="1"/>
  </si>
  <si>
    <t>令和４年</t>
    <rPh sb="0" eb="1">
      <t>レイ</t>
    </rPh>
    <rPh sb="1" eb="2">
      <t>ワ</t>
    </rPh>
    <rPh sb="3" eb="4">
      <t>ドシ</t>
    </rPh>
    <phoneticPr fontId="1"/>
  </si>
  <si>
    <t>年度</t>
    <rPh sb="0" eb="2">
      <t>ネンド</t>
    </rPh>
    <phoneticPr fontId="1"/>
  </si>
  <si>
    <t>ノルウェー</t>
  </si>
  <si>
    <t>スウェーデン</t>
  </si>
  <si>
    <t>アイルランド</t>
  </si>
  <si>
    <t>ハンガリー</t>
  </si>
  <si>
    <t>クロアチア</t>
  </si>
  <si>
    <t>チリ</t>
    <phoneticPr fontId="11"/>
  </si>
  <si>
    <t>ペルー</t>
    <phoneticPr fontId="11"/>
  </si>
  <si>
    <t>鋼材</t>
    <rPh sb="0" eb="2">
      <t>コウザイ</t>
    </rPh>
    <phoneticPr fontId="11"/>
  </si>
  <si>
    <t>アメリカ</t>
    <phoneticPr fontId="11"/>
  </si>
  <si>
    <t>マダガスカル</t>
    <phoneticPr fontId="11"/>
  </si>
  <si>
    <t>モザンビーク</t>
    <phoneticPr fontId="11"/>
  </si>
  <si>
    <t>モーリシャス</t>
    <phoneticPr fontId="11"/>
  </si>
  <si>
    <t>レユニオン</t>
    <phoneticPr fontId="11"/>
  </si>
  <si>
    <t>アイルランド</t>
    <phoneticPr fontId="11"/>
  </si>
  <si>
    <t>イギリス</t>
    <phoneticPr fontId="11"/>
  </si>
  <si>
    <t>オランダ</t>
    <phoneticPr fontId="11"/>
  </si>
  <si>
    <t>バーミューダ</t>
    <phoneticPr fontId="11"/>
  </si>
  <si>
    <t>グレナダ</t>
    <phoneticPr fontId="11"/>
  </si>
  <si>
    <t>ジャマイカ</t>
    <phoneticPr fontId="11"/>
  </si>
  <si>
    <t>トリニダード・トバゴ</t>
    <phoneticPr fontId="11"/>
  </si>
  <si>
    <t>パナマ</t>
    <phoneticPr fontId="11"/>
  </si>
  <si>
    <t>アルバ</t>
    <phoneticPr fontId="11"/>
  </si>
  <si>
    <t>グアドループ</t>
    <phoneticPr fontId="11"/>
  </si>
  <si>
    <t>マルチニーク</t>
    <phoneticPr fontId="11"/>
  </si>
  <si>
    <t>アンティグア・バーブーダ</t>
    <phoneticPr fontId="11"/>
  </si>
  <si>
    <t>スリナム</t>
    <phoneticPr fontId="11"/>
  </si>
  <si>
    <t>諸国</t>
    <rPh sb="0" eb="2">
      <t>ショコク</t>
    </rPh>
    <phoneticPr fontId="11"/>
  </si>
  <si>
    <t>産業機械</t>
    <rPh sb="0" eb="2">
      <t>サンギョウ</t>
    </rPh>
    <rPh sb="2" eb="4">
      <t>キカイ</t>
    </rPh>
    <phoneticPr fontId="11"/>
  </si>
  <si>
    <t>化学薬品</t>
    <rPh sb="0" eb="2">
      <t>カガク</t>
    </rPh>
    <rPh sb="2" eb="4">
      <t>ヤクヒン</t>
    </rPh>
    <phoneticPr fontId="11"/>
  </si>
  <si>
    <t>南アフリカ</t>
    <rPh sb="0" eb="1">
      <t>ミナミ</t>
    </rPh>
    <phoneticPr fontId="11"/>
  </si>
  <si>
    <t>韓国</t>
    <rPh sb="0" eb="2">
      <t>カンコク</t>
    </rPh>
    <phoneticPr fontId="11"/>
  </si>
  <si>
    <t>完成自動車</t>
    <rPh sb="0" eb="2">
      <t>カンセイ</t>
    </rPh>
    <rPh sb="2" eb="5">
      <t>ジドウシャ</t>
    </rPh>
    <phoneticPr fontId="11"/>
  </si>
  <si>
    <t>タイ</t>
    <phoneticPr fontId="11"/>
  </si>
  <si>
    <t>産業機械</t>
    <rPh sb="0" eb="2">
      <t>サンギョウ</t>
    </rPh>
    <rPh sb="2" eb="4">
      <t>キカイ</t>
    </rPh>
    <phoneticPr fontId="11"/>
  </si>
  <si>
    <t>中国</t>
    <rPh sb="0" eb="2">
      <t>チュウゴク</t>
    </rPh>
    <phoneticPr fontId="11"/>
  </si>
  <si>
    <t>金属製品</t>
    <rPh sb="0" eb="2">
      <t>キンゾク</t>
    </rPh>
    <rPh sb="2" eb="4">
      <t>セイヒン</t>
    </rPh>
    <phoneticPr fontId="1"/>
  </si>
  <si>
    <t>大阪府</t>
    <phoneticPr fontId="1"/>
  </si>
  <si>
    <t>愛媛県</t>
    <rPh sb="0" eb="3">
      <t>エヒメケン</t>
    </rPh>
    <phoneticPr fontId="1"/>
  </si>
  <si>
    <t>神奈川県</t>
    <rPh sb="0" eb="4">
      <t>カナガワケン</t>
    </rPh>
    <phoneticPr fontId="1"/>
  </si>
  <si>
    <t>長崎県</t>
    <rPh sb="0" eb="3">
      <t>ナガサキケン</t>
    </rPh>
    <phoneticPr fontId="1"/>
  </si>
  <si>
    <t>福岡県</t>
    <rPh sb="0" eb="3">
      <t>フクオカケン</t>
    </rPh>
    <phoneticPr fontId="1"/>
  </si>
  <si>
    <t>福岡県　</t>
    <rPh sb="0" eb="3">
      <t>フクオカケン</t>
    </rPh>
    <phoneticPr fontId="1"/>
  </si>
  <si>
    <t>東予</t>
    <rPh sb="0" eb="1">
      <t>ヒガシ</t>
    </rPh>
    <phoneticPr fontId="1"/>
  </si>
  <si>
    <t>川崎</t>
    <rPh sb="0" eb="2">
      <t>カワサキ</t>
    </rPh>
    <phoneticPr fontId="1"/>
  </si>
  <si>
    <t>大島</t>
    <rPh sb="0" eb="2">
      <t>オオシマ</t>
    </rPh>
    <phoneticPr fontId="1"/>
  </si>
  <si>
    <t>北九州</t>
    <rPh sb="0" eb="3">
      <t>キタキュウシュウ</t>
    </rPh>
    <phoneticPr fontId="11"/>
  </si>
  <si>
    <t>名古屋</t>
    <rPh sb="0" eb="3">
      <t>ナゴヤ</t>
    </rPh>
    <phoneticPr fontId="1"/>
  </si>
  <si>
    <t>姫路</t>
    <rPh sb="0" eb="2">
      <t>ヒメジ</t>
    </rPh>
    <phoneticPr fontId="1"/>
  </si>
  <si>
    <t>若松</t>
    <rPh sb="0" eb="2">
      <t>ワカマツ</t>
    </rPh>
    <phoneticPr fontId="1"/>
  </si>
  <si>
    <t>下関</t>
    <rPh sb="0" eb="2">
      <t>シモノセキ</t>
    </rPh>
    <phoneticPr fontId="11"/>
  </si>
  <si>
    <t>大分県</t>
    <phoneticPr fontId="1"/>
  </si>
  <si>
    <t>その他</t>
    <phoneticPr fontId="1"/>
  </si>
  <si>
    <t>北九州</t>
    <phoneticPr fontId="1"/>
  </si>
  <si>
    <t>長崎</t>
    <rPh sb="0" eb="2">
      <t>ナガサキ</t>
    </rPh>
    <phoneticPr fontId="1"/>
  </si>
  <si>
    <t>津久見</t>
    <phoneticPr fontId="1"/>
  </si>
  <si>
    <t>海上</t>
    <rPh sb="0" eb="2">
      <t>カイジョウ</t>
    </rPh>
    <phoneticPr fontId="1"/>
  </si>
  <si>
    <t>河和</t>
    <rPh sb="0" eb="1">
      <t>カワ</t>
    </rPh>
    <rPh sb="1" eb="2">
      <t>ワ</t>
    </rPh>
    <phoneticPr fontId="1"/>
  </si>
  <si>
    <t>Ｃ</t>
    <phoneticPr fontId="1"/>
  </si>
  <si>
    <t>Ｄ</t>
    <phoneticPr fontId="1"/>
  </si>
  <si>
    <r>
      <rPr>
        <sz val="10.5"/>
        <rFont val="MS UI Gothic"/>
        <family val="3"/>
        <charset val="128"/>
      </rPr>
      <t>Ｃ</t>
    </r>
    <r>
      <rPr>
        <sz val="10.5"/>
        <rFont val="ＤＦ特太ゴシック体"/>
        <family val="3"/>
        <charset val="128"/>
      </rPr>
      <t>＋</t>
    </r>
    <r>
      <rPr>
        <sz val="10.5"/>
        <rFont val="MS UI Gothic"/>
        <family val="3"/>
        <charset val="128"/>
      </rPr>
      <t>Ｄ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</si>
</sst>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 * #,##0_ ;_ * \-#,##0_ ;_ * &quot;-&quot;_ ;_ @_ "/>
    <numFmt numFmtId="176" formatCode="#\ ###\ ###\ "/>
    <numFmt numFmtId="177" formatCode="0.0_ "/>
    <numFmt numFmtId="178" formatCode="#\ ###\ ###\ ;;&quot;-&quot;"/>
    <numFmt numFmtId="179" formatCode="#\ ###\ ###\ ;;&quot;- &quot;"/>
    <numFmt numFmtId="180" formatCode="0.0_);[Red]\(0.0\)"/>
    <numFmt numFmtId="181" formatCode="#\ ###\ ###;;&quot;-&quot;"/>
    <numFmt numFmtId="182" formatCode="#\ ###\ ###\ \ ;;&quot;-  &quot;"/>
    <numFmt numFmtId="183" formatCode="#\ ###\ ##0\ "/>
    <numFmt numFmtId="184" formatCode="#\ ###\ ###\ \ ;;&quot;- &quot;"/>
    <numFmt numFmtId="185" formatCode="#\ ###\ ###\ \ \ \ \ \ "/>
    <numFmt numFmtId="186" formatCode="#\ \ ###\ \ ###\ \ \ \ \ "/>
    <numFmt numFmtId="187" formatCode="#\ \ ###\ \ ###\ \ \ \ \ \ "/>
    <numFmt numFmtId="188" formatCode="#\ ###\ ###\ ;;&quot;… &quot;"/>
    <numFmt numFmtId="189" formatCode="_ * #,##0.0_ ;_ * \-#,##0.0_ ;_ * &quot;-&quot;?_ ;_ @_ "/>
    <numFmt numFmtId="190" formatCode="#\ ###\ ###"/>
  </numFmts>
  <fonts count="27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0.5"/>
      <name val="ＭＳ 明朝"/>
      <family val="1"/>
      <charset val="128"/>
    </font>
    <font>
      <sz val="10.5"/>
      <name val="ＤＦ極太明朝体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ＤＦ特太ゴシック体"/>
      <family val="3"/>
      <charset val="128"/>
    </font>
    <font>
      <sz val="11"/>
      <name val="ＤＦ特太ゴシック体"/>
      <family val="3"/>
      <charset val="128"/>
    </font>
    <font>
      <u/>
      <sz val="10.5"/>
      <name val="ＤＦ特太ゴシック体"/>
      <family val="3"/>
      <charset val="128"/>
    </font>
    <font>
      <sz val="10.3"/>
      <name val="ＭＳ 明朝"/>
      <family val="1"/>
      <charset val="128"/>
    </font>
    <font>
      <sz val="6"/>
      <name val="ＭＳ 明朝"/>
      <family val="1"/>
      <charset val="128"/>
    </font>
    <font>
      <sz val="10.3"/>
      <name val="ＤＦ特太ゴシック体"/>
      <family val="3"/>
      <charset val="128"/>
    </font>
    <font>
      <sz val="11"/>
      <name val="ＭＳ Ｐゴシック"/>
      <family val="3"/>
      <charset val="128"/>
    </font>
    <font>
      <sz val="10.5"/>
      <name val="DF特太ゴシック体"/>
      <family val="3"/>
      <charset val="128"/>
    </font>
    <font>
      <u/>
      <sz val="10.5"/>
      <name val="DF特太ゴシック体"/>
      <family val="3"/>
      <charset val="128"/>
    </font>
    <font>
      <sz val="10.5"/>
      <name val="HGSｺﾞｼｯｸE"/>
      <family val="3"/>
      <charset val="128"/>
    </font>
    <font>
      <sz val="8"/>
      <name val="DF特太ゴシック体"/>
      <family val="3"/>
      <charset val="128"/>
    </font>
    <font>
      <sz val="7"/>
      <name val="DF特太ゴシック体"/>
      <family val="3"/>
      <charset val="128"/>
    </font>
    <font>
      <sz val="10"/>
      <name val="ＤＦ特太ゴシック体"/>
      <family val="3"/>
      <charset val="128"/>
    </font>
    <font>
      <sz val="11"/>
      <name val="ＭＳ 明朝"/>
      <family val="1"/>
      <charset val="128"/>
    </font>
    <font>
      <sz val="10.5"/>
      <color rgb="FF000000"/>
      <name val="DF特太ゴシック体"/>
      <family val="3"/>
      <charset val="128"/>
    </font>
    <font>
      <sz val="10.5"/>
      <color rgb="FF000000"/>
      <name val="ＤＦ特太ゴシック体"/>
      <family val="3"/>
      <charset val="128"/>
    </font>
    <font>
      <sz val="10.5"/>
      <color theme="1"/>
      <name val="ＤＦ特太ゴシック体"/>
      <family val="3"/>
      <charset val="128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.5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38" fontId="20" fillId="0" borderId="0" applyFont="0" applyFill="0" applyBorder="0" applyAlignment="0" applyProtection="0">
      <alignment vertical="center"/>
    </xf>
  </cellStyleXfs>
  <cellXfs count="365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distributed" vertical="center" justifyLastLine="1"/>
    </xf>
    <xf numFmtId="0" fontId="2" fillId="0" borderId="7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6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vertical="center"/>
    </xf>
    <xf numFmtId="179" fontId="2" fillId="0" borderId="0" xfId="0" applyNumberFormat="1" applyFont="1" applyFill="1" applyBorder="1" applyAlignment="1">
      <alignment vertical="center"/>
    </xf>
    <xf numFmtId="179" fontId="2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vertical="center"/>
    </xf>
    <xf numFmtId="179" fontId="2" fillId="0" borderId="2" xfId="0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horizontal="distributed" vertical="center" justifyLastLine="1"/>
    </xf>
    <xf numFmtId="0" fontId="2" fillId="0" borderId="0" xfId="0" applyFont="1" applyFill="1" applyAlignment="1">
      <alignment horizontal="distributed" vertical="center" justifyLastLine="1"/>
    </xf>
    <xf numFmtId="0" fontId="2" fillId="0" borderId="0" xfId="0" applyFont="1" applyFill="1" applyBorder="1" applyAlignment="1">
      <alignment vertical="center" shrinkToFit="1"/>
    </xf>
    <xf numFmtId="0" fontId="2" fillId="0" borderId="6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2" fillId="0" borderId="8" xfId="0" applyFont="1" applyFill="1" applyBorder="1" applyAlignment="1">
      <alignment horizontal="distributed" vertical="center"/>
    </xf>
    <xf numFmtId="179" fontId="2" fillId="0" borderId="15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79" fontId="2" fillId="0" borderId="16" xfId="0" applyNumberFormat="1" applyFont="1" applyFill="1" applyBorder="1" applyAlignment="1">
      <alignment vertical="center"/>
    </xf>
    <xf numFmtId="182" fontId="2" fillId="0" borderId="0" xfId="0" applyNumberFormat="1" applyFont="1" applyFill="1" applyBorder="1" applyAlignment="1">
      <alignment vertical="center"/>
    </xf>
    <xf numFmtId="177" fontId="2" fillId="0" borderId="0" xfId="0" quotePrefix="1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 justifyLastLine="1"/>
    </xf>
    <xf numFmtId="177" fontId="2" fillId="0" borderId="0" xfId="0" applyNumberFormat="1" applyFont="1" applyFill="1" applyBorder="1" applyAlignment="1">
      <alignment horizontal="right" vertical="center"/>
    </xf>
    <xf numFmtId="179" fontId="2" fillId="0" borderId="6" xfId="0" applyNumberFormat="1" applyFont="1" applyFill="1" applyBorder="1" applyAlignment="1">
      <alignment vertical="center"/>
    </xf>
    <xf numFmtId="41" fontId="2" fillId="0" borderId="0" xfId="0" applyNumberFormat="1" applyFont="1" applyFill="1" applyAlignment="1">
      <alignment vertical="center"/>
    </xf>
    <xf numFmtId="177" fontId="2" fillId="0" borderId="2" xfId="0" applyNumberFormat="1" applyFont="1" applyFill="1" applyBorder="1" applyAlignment="1">
      <alignment horizontal="right" vertical="center"/>
    </xf>
    <xf numFmtId="183" fontId="2" fillId="0" borderId="0" xfId="0" applyNumberFormat="1" applyFont="1" applyFill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0" fontId="2" fillId="0" borderId="0" xfId="0" applyFont="1" applyFill="1" applyBorder="1" applyAlignment="1"/>
    <xf numFmtId="179" fontId="2" fillId="0" borderId="0" xfId="0" applyNumberFormat="1" applyFont="1" applyFill="1" applyBorder="1" applyAlignment="1"/>
    <xf numFmtId="0" fontId="2" fillId="0" borderId="0" xfId="0" applyFont="1" applyFill="1" applyAlignment="1"/>
    <xf numFmtId="0" fontId="7" fillId="0" borderId="0" xfId="0" quotePrefix="1" applyFont="1" applyFill="1" applyAlignment="1">
      <alignment horizontal="right" vertical="center"/>
    </xf>
    <xf numFmtId="177" fontId="2" fillId="0" borderId="2" xfId="0" quotePrefix="1" applyNumberFormat="1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distributed" vertical="center" shrinkToFit="1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179" fontId="7" fillId="0" borderId="22" xfId="0" applyNumberFormat="1" applyFont="1" applyFill="1" applyBorder="1" applyAlignment="1"/>
    <xf numFmtId="179" fontId="7" fillId="0" borderId="23" xfId="0" applyNumberFormat="1" applyFont="1" applyFill="1" applyBorder="1" applyAlignment="1"/>
    <xf numFmtId="177" fontId="2" fillId="0" borderId="0" xfId="0" applyNumberFormat="1" applyFont="1" applyFill="1" applyBorder="1" applyAlignment="1">
      <alignment horizontal="right"/>
    </xf>
    <xf numFmtId="0" fontId="2" fillId="0" borderId="21" xfId="0" applyFont="1" applyFill="1" applyBorder="1" applyAlignment="1">
      <alignment horizontal="distributed" vertical="center"/>
    </xf>
    <xf numFmtId="186" fontId="2" fillId="0" borderId="6" xfId="0" applyNumberFormat="1" applyFont="1" applyFill="1" applyBorder="1" applyAlignment="1">
      <alignment vertical="center"/>
    </xf>
    <xf numFmtId="187" fontId="2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76" fontId="2" fillId="0" borderId="6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176" fontId="2" fillId="0" borderId="2" xfId="0" applyNumberFormat="1" applyFont="1" applyFill="1" applyBorder="1" applyAlignment="1">
      <alignment vertical="center"/>
    </xf>
    <xf numFmtId="176" fontId="10" fillId="0" borderId="2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 shrinkToFit="1"/>
    </xf>
    <xf numFmtId="181" fontId="2" fillId="0" borderId="0" xfId="0" applyNumberFormat="1" applyFont="1" applyFill="1" applyBorder="1" applyAlignment="1">
      <alignment vertical="center"/>
    </xf>
    <xf numFmtId="179" fontId="2" fillId="0" borderId="0" xfId="0" applyNumberFormat="1" applyFont="1" applyFill="1" applyBorder="1" applyAlignment="1">
      <alignment vertical="top"/>
    </xf>
    <xf numFmtId="179" fontId="7" fillId="0" borderId="0" xfId="0" applyNumberFormat="1" applyFont="1" applyFill="1" applyBorder="1" applyAlignment="1">
      <alignment vertical="center"/>
    </xf>
    <xf numFmtId="180" fontId="2" fillId="0" borderId="0" xfId="0" applyNumberFormat="1" applyFont="1" applyFill="1" applyBorder="1" applyAlignment="1">
      <alignment vertical="center"/>
    </xf>
    <xf numFmtId="180" fontId="2" fillId="0" borderId="2" xfId="0" applyNumberFormat="1" applyFont="1" applyFill="1" applyBorder="1" applyAlignment="1">
      <alignment vertical="center"/>
    </xf>
    <xf numFmtId="179" fontId="7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179" fontId="7" fillId="0" borderId="6" xfId="0" applyNumberFormat="1" applyFont="1" applyFill="1" applyBorder="1" applyAlignment="1">
      <alignment vertical="center"/>
    </xf>
    <xf numFmtId="188" fontId="2" fillId="0" borderId="8" xfId="0" applyNumberFormat="1" applyFont="1" applyFill="1" applyBorder="1" applyAlignment="1">
      <alignment vertical="center"/>
    </xf>
    <xf numFmtId="188" fontId="2" fillId="0" borderId="2" xfId="0" applyNumberFormat="1" applyFont="1" applyFill="1" applyBorder="1" applyAlignment="1">
      <alignment vertical="center"/>
    </xf>
    <xf numFmtId="178" fontId="2" fillId="0" borderId="6" xfId="0" applyNumberFormat="1" applyFont="1" applyFill="1" applyBorder="1" applyAlignment="1">
      <alignment vertical="center"/>
    </xf>
    <xf numFmtId="184" fontId="2" fillId="0" borderId="6" xfId="0" applyNumberFormat="1" applyFont="1" applyFill="1" applyBorder="1" applyAlignment="1">
      <alignment vertical="center"/>
    </xf>
    <xf numFmtId="184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16" xfId="0" applyFont="1" applyFill="1" applyBorder="1" applyAlignment="1">
      <alignment horizontal="distributed" vertical="center"/>
    </xf>
    <xf numFmtId="179" fontId="7" fillId="0" borderId="10" xfId="0" applyNumberFormat="1" applyFont="1" applyFill="1" applyBorder="1" applyAlignment="1">
      <alignment horizontal="distributed" vertical="center" justifyLastLine="1"/>
    </xf>
    <xf numFmtId="0" fontId="7" fillId="0" borderId="2" xfId="0" applyFont="1" applyFill="1" applyBorder="1" applyAlignment="1">
      <alignment vertical="center"/>
    </xf>
    <xf numFmtId="184" fontId="7" fillId="0" borderId="8" xfId="0" applyNumberFormat="1" applyFont="1" applyFill="1" applyBorder="1" applyAlignment="1">
      <alignment vertical="center"/>
    </xf>
    <xf numFmtId="184" fontId="7" fillId="0" borderId="2" xfId="0" applyNumberFormat="1" applyFont="1" applyFill="1" applyBorder="1" applyAlignment="1">
      <alignment vertical="center"/>
    </xf>
    <xf numFmtId="0" fontId="7" fillId="0" borderId="0" xfId="0" quotePrefix="1" applyFont="1" applyAlignment="1">
      <alignment horizontal="center" vertical="center"/>
    </xf>
    <xf numFmtId="189" fontId="2" fillId="0" borderId="0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distributed" vertical="center" justifyLastLine="1"/>
    </xf>
    <xf numFmtId="177" fontId="7" fillId="0" borderId="0" xfId="0" applyNumberFormat="1" applyFont="1" applyFill="1" applyBorder="1" applyAlignment="1">
      <alignment horizontal="right" vertical="center"/>
    </xf>
    <xf numFmtId="179" fontId="2" fillId="0" borderId="10" xfId="0" applyNumberFormat="1" applyFont="1" applyFill="1" applyBorder="1" applyAlignment="1">
      <alignment horizontal="distributed" vertical="center" justifyLastLine="1"/>
    </xf>
    <xf numFmtId="0" fontId="2" fillId="0" borderId="16" xfId="0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6" fontId="14" fillId="0" borderId="0" xfId="0" applyNumberFormat="1" applyFont="1" applyFill="1" applyBorder="1" applyAlignment="1">
      <alignment vertical="center"/>
    </xf>
    <xf numFmtId="0" fontId="7" fillId="0" borderId="6" xfId="0" applyFont="1" applyFill="1" applyBorder="1" applyAlignment="1">
      <alignment horizontal="distributed" vertical="center" justifyLastLine="1"/>
    </xf>
    <xf numFmtId="0" fontId="7" fillId="0" borderId="25" xfId="0" applyFont="1" applyFill="1" applyBorder="1" applyAlignment="1">
      <alignment horizontal="distributed" vertical="center" justifyLastLine="1"/>
    </xf>
    <xf numFmtId="178" fontId="14" fillId="0" borderId="6" xfId="0" applyNumberFormat="1" applyFont="1" applyFill="1" applyBorder="1" applyAlignment="1">
      <alignment vertical="center"/>
    </xf>
    <xf numFmtId="181" fontId="14" fillId="0" borderId="0" xfId="0" applyNumberFormat="1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188" fontId="2" fillId="0" borderId="0" xfId="0" applyNumberFormat="1" applyFont="1" applyFill="1" applyBorder="1" applyAlignment="1">
      <alignment vertical="center"/>
    </xf>
    <xf numFmtId="188" fontId="2" fillId="0" borderId="6" xfId="0" applyNumberFormat="1" applyFont="1" applyFill="1" applyBorder="1" applyAlignment="1">
      <alignment vertical="center"/>
    </xf>
    <xf numFmtId="181" fontId="2" fillId="0" borderId="6" xfId="0" applyNumberFormat="1" applyFont="1" applyFill="1" applyBorder="1" applyAlignment="1">
      <alignment vertical="center"/>
    </xf>
    <xf numFmtId="0" fontId="2" fillId="0" borderId="26" xfId="0" applyFont="1" applyFill="1" applyBorder="1" applyAlignment="1">
      <alignment horizontal="distributed" vertical="top" justifyLastLine="1"/>
    </xf>
    <xf numFmtId="0" fontId="2" fillId="0" borderId="26" xfId="0" applyFont="1" applyFill="1" applyBorder="1" applyAlignment="1">
      <alignment horizontal="distributed" justifyLastLine="1"/>
    </xf>
    <xf numFmtId="0" fontId="2" fillId="0" borderId="0" xfId="0" applyFont="1" applyFill="1" applyAlignment="1">
      <alignment horizontal="left" vertical="center" wrapText="1"/>
    </xf>
    <xf numFmtId="0" fontId="2" fillId="0" borderId="6" xfId="0" applyFont="1" applyFill="1" applyBorder="1" applyAlignment="1">
      <alignment vertical="center" shrinkToFit="1"/>
    </xf>
    <xf numFmtId="0" fontId="6" fillId="0" borderId="6" xfId="0" applyFont="1" applyFill="1" applyBorder="1" applyAlignment="1">
      <alignment horizontal="distributed" vertical="center" shrinkToFit="1"/>
    </xf>
    <xf numFmtId="41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 shrinkToFit="1"/>
    </xf>
    <xf numFmtId="0" fontId="5" fillId="0" borderId="0" xfId="0" applyFont="1" applyFill="1" applyBorder="1" applyAlignment="1">
      <alignment horizontal="distributed" vertical="center" shrinkToFit="1"/>
    </xf>
    <xf numFmtId="0" fontId="11" fillId="0" borderId="0" xfId="0" applyFont="1" applyFill="1" applyBorder="1" applyAlignment="1">
      <alignment horizontal="distributed" vertical="center" shrinkToFit="1"/>
    </xf>
    <xf numFmtId="0" fontId="5" fillId="0" borderId="2" xfId="0" applyFont="1" applyFill="1" applyBorder="1" applyAlignment="1">
      <alignment horizontal="distributed" vertical="center" shrinkToFit="1"/>
    </xf>
    <xf numFmtId="0" fontId="2" fillId="0" borderId="0" xfId="0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horizontal="distributed" vertical="center" shrinkToFit="1"/>
    </xf>
    <xf numFmtId="0" fontId="7" fillId="0" borderId="0" xfId="0" quotePrefix="1" applyFont="1" applyFill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186" fontId="2" fillId="0" borderId="22" xfId="0" applyNumberFormat="1" applyFont="1" applyFill="1" applyBorder="1" applyAlignment="1">
      <alignment vertical="center"/>
    </xf>
    <xf numFmtId="185" fontId="2" fillId="0" borderId="0" xfId="0" applyNumberFormat="1" applyFont="1" applyFill="1" applyBorder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186" fontId="2" fillId="0" borderId="8" xfId="0" applyNumberFormat="1" applyFont="1" applyFill="1" applyBorder="1" applyAlignment="1">
      <alignment vertical="center"/>
    </xf>
    <xf numFmtId="187" fontId="2" fillId="0" borderId="2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justifyLastLine="1"/>
    </xf>
    <xf numFmtId="0" fontId="2" fillId="0" borderId="0" xfId="0" applyFont="1" applyFill="1" applyBorder="1" applyAlignment="1">
      <alignment horizontal="center" vertical="center" shrinkToFit="1"/>
    </xf>
    <xf numFmtId="0" fontId="15" fillId="0" borderId="0" xfId="0" applyFont="1" applyFill="1" applyBorder="1" applyAlignment="1">
      <alignment vertical="center"/>
    </xf>
    <xf numFmtId="182" fontId="2" fillId="0" borderId="6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vertical="center" shrinkToFit="1"/>
    </xf>
    <xf numFmtId="0" fontId="2" fillId="0" borderId="10" xfId="0" applyFont="1" applyFill="1" applyBorder="1" applyAlignment="1">
      <alignment horizontal="distributed" vertical="center" justifyLastLine="1" shrinkToFit="1"/>
    </xf>
    <xf numFmtId="0" fontId="2" fillId="0" borderId="4" xfId="0" applyFont="1" applyFill="1" applyBorder="1" applyAlignment="1">
      <alignment horizontal="distributed" vertical="center" justifyLastLine="1" shrinkToFit="1"/>
    </xf>
    <xf numFmtId="0" fontId="2" fillId="0" borderId="27" xfId="0" applyFont="1" applyFill="1" applyBorder="1" applyAlignment="1">
      <alignment horizontal="distributed" vertical="center" justifyLastLine="1" shrinkToFit="1"/>
    </xf>
    <xf numFmtId="0" fontId="2" fillId="0" borderId="6" xfId="0" applyFont="1" applyFill="1" applyBorder="1" applyAlignment="1">
      <alignment horizontal="distributed" shrinkToFit="1"/>
    </xf>
    <xf numFmtId="0" fontId="2" fillId="0" borderId="0" xfId="0" applyFont="1" applyFill="1" applyBorder="1" applyAlignment="1">
      <alignment shrinkToFit="1"/>
    </xf>
    <xf numFmtId="181" fontId="7" fillId="0" borderId="0" xfId="0" applyNumberFormat="1" applyFont="1" applyFill="1" applyBorder="1" applyAlignment="1"/>
    <xf numFmtId="181" fontId="2" fillId="0" borderId="28" xfId="0" applyNumberFormat="1" applyFont="1" applyFill="1" applyBorder="1" applyAlignment="1"/>
    <xf numFmtId="0" fontId="2" fillId="0" borderId="22" xfId="0" applyFont="1" applyFill="1" applyBorder="1" applyAlignment="1">
      <alignment horizontal="distributed" shrinkToFit="1"/>
    </xf>
    <xf numFmtId="0" fontId="2" fillId="0" borderId="23" xfId="0" applyFont="1" applyFill="1" applyBorder="1" applyAlignment="1">
      <alignment shrinkToFit="1"/>
    </xf>
    <xf numFmtId="181" fontId="7" fillId="0" borderId="23" xfId="0" applyNumberFormat="1" applyFont="1" applyFill="1" applyBorder="1" applyAlignment="1"/>
    <xf numFmtId="181" fontId="2" fillId="0" borderId="9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distributed" vertical="center" wrapText="1"/>
    </xf>
    <xf numFmtId="0" fontId="2" fillId="0" borderId="6" xfId="0" applyFont="1" applyFill="1" applyBorder="1" applyAlignment="1">
      <alignment horizontal="left" vertical="center" shrinkToFit="1"/>
    </xf>
    <xf numFmtId="0" fontId="5" fillId="0" borderId="6" xfId="0" applyFont="1" applyFill="1" applyBorder="1" applyAlignment="1">
      <alignment horizontal="distributed" vertical="center" shrinkToFit="1"/>
    </xf>
    <xf numFmtId="0" fontId="2" fillId="0" borderId="8" xfId="0" applyFont="1" applyFill="1" applyBorder="1" applyAlignment="1">
      <alignment horizontal="distributed" vertical="center" shrinkToFit="1"/>
    </xf>
    <xf numFmtId="0" fontId="2" fillId="0" borderId="15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horizontal="distributed" vertical="center" shrinkToFit="1"/>
    </xf>
    <xf numFmtId="181" fontId="2" fillId="0" borderId="1" xfId="0" applyNumberFormat="1" applyFont="1" applyFill="1" applyBorder="1" applyAlignment="1">
      <alignment vertical="center"/>
    </xf>
    <xf numFmtId="0" fontId="2" fillId="0" borderId="0" xfId="0" quotePrefix="1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/>
    </xf>
    <xf numFmtId="0" fontId="2" fillId="0" borderId="22" xfId="0" applyFont="1" applyFill="1" applyBorder="1" applyAlignment="1">
      <alignment horizontal="distributed"/>
    </xf>
    <xf numFmtId="0" fontId="2" fillId="0" borderId="23" xfId="0" applyFont="1" applyFill="1" applyBorder="1" applyAlignment="1"/>
    <xf numFmtId="0" fontId="2" fillId="0" borderId="23" xfId="0" applyFont="1" applyFill="1" applyBorder="1" applyAlignment="1">
      <alignment horizontal="distributed"/>
    </xf>
    <xf numFmtId="179" fontId="2" fillId="0" borderId="28" xfId="0" applyNumberFormat="1" applyFont="1" applyFill="1" applyBorder="1" applyAlignment="1"/>
    <xf numFmtId="0" fontId="2" fillId="0" borderId="29" xfId="0" applyFont="1" applyFill="1" applyBorder="1" applyAlignment="1">
      <alignment horizontal="distributed"/>
    </xf>
    <xf numFmtId="0" fontId="7" fillId="0" borderId="9" xfId="0" applyFont="1" applyFill="1" applyBorder="1" applyAlignment="1">
      <alignment horizontal="distributed"/>
    </xf>
    <xf numFmtId="179" fontId="7" fillId="0" borderId="0" xfId="0" applyNumberFormat="1" applyFont="1" applyFill="1" applyBorder="1" applyAlignment="1"/>
    <xf numFmtId="0" fontId="2" fillId="0" borderId="6" xfId="0" applyFont="1" applyFill="1" applyBorder="1" applyAlignment="1">
      <alignment horizontal="distributed"/>
    </xf>
    <xf numFmtId="179" fontId="2" fillId="0" borderId="23" xfId="0" applyNumberFormat="1" applyFont="1" applyFill="1" applyBorder="1" applyAlignment="1"/>
    <xf numFmtId="179" fontId="3" fillId="0" borderId="0" xfId="0" applyNumberFormat="1" applyFont="1" applyFill="1" applyBorder="1" applyAlignment="1">
      <alignment vertical="center"/>
    </xf>
    <xf numFmtId="179" fontId="2" fillId="0" borderId="3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2" fillId="0" borderId="3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distributed" vertical="center"/>
    </xf>
    <xf numFmtId="0" fontId="16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6" fillId="0" borderId="0" xfId="0" applyFont="1" applyFill="1" applyAlignment="1">
      <alignment vertical="center"/>
    </xf>
    <xf numFmtId="0" fontId="6" fillId="0" borderId="14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vertical="center"/>
    </xf>
    <xf numFmtId="56" fontId="7" fillId="0" borderId="0" xfId="0" quotePrefix="1" applyNumberFormat="1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distributed" vertical="center" wrapText="1" justifyLastLine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right" vertical="center"/>
    </xf>
    <xf numFmtId="0" fontId="14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right" vertical="center"/>
    </xf>
    <xf numFmtId="0" fontId="2" fillId="0" borderId="27" xfId="0" applyFont="1" applyFill="1" applyBorder="1" applyAlignment="1">
      <alignment horizontal="center" vertical="center" justifyLastLine="1"/>
    </xf>
    <xf numFmtId="184" fontId="2" fillId="0" borderId="2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distributed" vertical="center" wrapText="1" shrinkToFit="1"/>
    </xf>
    <xf numFmtId="0" fontId="3" fillId="0" borderId="0" xfId="0" applyFont="1" applyFill="1" applyAlignment="1">
      <alignment horizontal="distributed" vertical="center"/>
    </xf>
    <xf numFmtId="0" fontId="2" fillId="0" borderId="6" xfId="0" applyFont="1" applyFill="1" applyBorder="1" applyAlignment="1">
      <alignment horizontal="center" vertical="center"/>
    </xf>
    <xf numFmtId="181" fontId="7" fillId="0" borderId="6" xfId="0" applyNumberFormat="1" applyFont="1" applyFill="1" applyBorder="1" applyAlignment="1">
      <alignment vertical="center"/>
    </xf>
    <xf numFmtId="181" fontId="7" fillId="0" borderId="0" xfId="0" applyNumberFormat="1" applyFont="1" applyFill="1" applyBorder="1" applyAlignment="1">
      <alignment vertical="center"/>
    </xf>
    <xf numFmtId="181" fontId="2" fillId="0" borderId="0" xfId="0" applyNumberFormat="1" applyFont="1" applyFill="1" applyAlignment="1">
      <alignment vertical="center"/>
    </xf>
    <xf numFmtId="181" fontId="7" fillId="0" borderId="8" xfId="0" applyNumberFormat="1" applyFont="1" applyFill="1" applyBorder="1" applyAlignment="1">
      <alignment vertical="center"/>
    </xf>
    <xf numFmtId="181" fontId="7" fillId="0" borderId="2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vertical="center"/>
    </xf>
    <xf numFmtId="182" fontId="14" fillId="0" borderId="6" xfId="0" applyNumberFormat="1" applyFont="1" applyFill="1" applyBorder="1" applyAlignment="1">
      <alignment vertical="center"/>
    </xf>
    <xf numFmtId="182" fontId="14" fillId="0" borderId="0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Border="1" applyAlignment="1"/>
    <xf numFmtId="0" fontId="24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distributed" vertical="center"/>
    </xf>
    <xf numFmtId="0" fontId="25" fillId="0" borderId="0" xfId="0" applyFont="1" applyFill="1" applyBorder="1" applyAlignment="1">
      <alignment horizontal="distributed" vertical="center"/>
    </xf>
    <xf numFmtId="0" fontId="24" fillId="0" borderId="2" xfId="0" applyFont="1" applyFill="1" applyBorder="1" applyAlignment="1">
      <alignment horizontal="distributed" vertical="center"/>
    </xf>
    <xf numFmtId="186" fontId="7" fillId="0" borderId="6" xfId="0" applyNumberFormat="1" applyFont="1" applyFill="1" applyBorder="1" applyAlignment="1">
      <alignment vertical="center"/>
    </xf>
    <xf numFmtId="186" fontId="14" fillId="0" borderId="0" xfId="0" applyNumberFormat="1" applyFont="1" applyFill="1" applyBorder="1" applyAlignment="1">
      <alignment horizontal="right" vertical="center"/>
    </xf>
    <xf numFmtId="179" fontId="14" fillId="0" borderId="6" xfId="0" applyNumberFormat="1" applyFont="1" applyFill="1" applyBorder="1" applyAlignment="1">
      <alignment vertical="center"/>
    </xf>
    <xf numFmtId="179" fontId="14" fillId="0" borderId="0" xfId="0" applyNumberFormat="1" applyFont="1" applyFill="1" applyBorder="1" applyAlignment="1">
      <alignment vertical="center"/>
    </xf>
    <xf numFmtId="188" fontId="7" fillId="0" borderId="0" xfId="0" applyNumberFormat="1" applyFont="1" applyFill="1" applyBorder="1" applyAlignment="1">
      <alignment vertical="center"/>
    </xf>
    <xf numFmtId="180" fontId="7" fillId="0" borderId="0" xfId="0" applyNumberFormat="1" applyFont="1" applyFill="1" applyBorder="1" applyAlignment="1">
      <alignment vertical="center"/>
    </xf>
    <xf numFmtId="180" fontId="7" fillId="0" borderId="2" xfId="0" applyNumberFormat="1" applyFont="1" applyFill="1" applyBorder="1" applyAlignment="1">
      <alignment vertical="center"/>
    </xf>
    <xf numFmtId="179" fontId="7" fillId="0" borderId="0" xfId="0" applyNumberFormat="1" applyFont="1" applyFill="1" applyBorder="1" applyAlignment="1">
      <alignment vertical="top"/>
    </xf>
    <xf numFmtId="188" fontId="7" fillId="0" borderId="0" xfId="0" applyNumberFormat="1" applyFont="1" applyFill="1" applyBorder="1" applyAlignment="1">
      <alignment horizontal="center" vertical="center"/>
    </xf>
    <xf numFmtId="183" fontId="23" fillId="0" borderId="0" xfId="0" applyNumberFormat="1" applyFont="1" applyFill="1" applyAlignment="1">
      <alignment vertical="center"/>
    </xf>
    <xf numFmtId="179" fontId="22" fillId="0" borderId="0" xfId="3" applyNumberFormat="1" applyFont="1" applyFill="1" applyBorder="1">
      <alignment vertical="center"/>
    </xf>
    <xf numFmtId="190" fontId="21" fillId="0" borderId="0" xfId="3" applyNumberFormat="1" applyFont="1" applyFill="1" applyBorder="1" applyAlignment="1">
      <alignment horizontal="right" vertical="center"/>
    </xf>
    <xf numFmtId="190" fontId="21" fillId="0" borderId="0" xfId="3" applyNumberFormat="1" applyFont="1" applyFill="1" applyBorder="1">
      <alignment vertical="center"/>
    </xf>
    <xf numFmtId="181" fontId="22" fillId="0" borderId="0" xfId="3" applyNumberFormat="1" applyFont="1" applyFill="1" applyBorder="1">
      <alignment vertical="center"/>
    </xf>
    <xf numFmtId="176" fontId="12" fillId="0" borderId="2" xfId="0" applyNumberFormat="1" applyFont="1" applyFill="1" applyBorder="1" applyAlignment="1">
      <alignment vertical="center"/>
    </xf>
    <xf numFmtId="176" fontId="7" fillId="0" borderId="2" xfId="0" applyNumberFormat="1" applyFont="1" applyFill="1" applyBorder="1" applyAlignment="1">
      <alignment vertical="center"/>
    </xf>
    <xf numFmtId="0" fontId="2" fillId="0" borderId="20" xfId="0" applyFont="1" applyFill="1" applyBorder="1" applyAlignment="1">
      <alignment horizontal="distributed" vertical="center" justifyLastLine="1"/>
    </xf>
    <xf numFmtId="183" fontId="23" fillId="0" borderId="0" xfId="0" applyNumberFormat="1" applyFont="1" applyFill="1" applyBorder="1" applyAlignment="1">
      <alignment vertical="center"/>
    </xf>
    <xf numFmtId="183" fontId="2" fillId="0" borderId="2" xfId="0" applyNumberFormat="1" applyFont="1" applyFill="1" applyBorder="1" applyAlignment="1">
      <alignment vertical="center"/>
    </xf>
    <xf numFmtId="0" fontId="2" fillId="0" borderId="24" xfId="0" applyFont="1" applyFill="1" applyBorder="1" applyAlignment="1">
      <alignment horizontal="distributed" vertical="center" justifyLastLine="1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7" fillId="0" borderId="0" xfId="0" applyFont="1" applyFill="1" applyAlignment="1">
      <alignment horizontal="distributed" vertical="center" justifyLastLine="1"/>
    </xf>
    <xf numFmtId="0" fontId="2" fillId="0" borderId="10" xfId="0" applyFont="1" applyFill="1" applyBorder="1" applyAlignment="1">
      <alignment horizontal="center" vertical="center" justifyLastLine="1"/>
    </xf>
    <xf numFmtId="0" fontId="7" fillId="0" borderId="0" xfId="0" applyFont="1" applyFill="1" applyAlignment="1">
      <alignment horizontal="distributed" vertical="center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7" fillId="0" borderId="0" xfId="0" quotePrefix="1" applyFont="1" applyFill="1" applyAlignment="1">
      <alignment horizontal="center" vertical="center"/>
    </xf>
    <xf numFmtId="0" fontId="0" fillId="0" borderId="0" xfId="0" applyFill="1" applyAlignment="1">
      <alignment horizontal="distributed" vertical="center" justifyLastLine="1"/>
    </xf>
    <xf numFmtId="0" fontId="2" fillId="0" borderId="0" xfId="0" applyFont="1" applyFill="1" applyBorder="1" applyAlignment="1">
      <alignment vertical="top"/>
    </xf>
    <xf numFmtId="0" fontId="2" fillId="0" borderId="13" xfId="0" applyFont="1" applyFill="1" applyBorder="1" applyAlignment="1">
      <alignment horizontal="distributed" vertical="center" justifyLastLine="1"/>
    </xf>
    <xf numFmtId="0" fontId="7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7" fillId="0" borderId="10" xfId="0" applyFont="1" applyFill="1" applyBorder="1" applyAlignment="1">
      <alignment horizontal="distributed" vertical="center" justifyLastLine="1"/>
    </xf>
    <xf numFmtId="0" fontId="7" fillId="0" borderId="22" xfId="0" applyFont="1" applyFill="1" applyBorder="1" applyAlignment="1">
      <alignment horizontal="distributed" vertical="center" justifyLastLine="1"/>
    </xf>
    <xf numFmtId="0" fontId="2" fillId="0" borderId="17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4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/>
    </xf>
    <xf numFmtId="0" fontId="0" fillId="0" borderId="0" xfId="0" applyFill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18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181" fontId="8" fillId="0" borderId="0" xfId="0" applyNumberFormat="1" applyFont="1" applyFill="1" applyAlignment="1">
      <alignment vertical="center"/>
    </xf>
    <xf numFmtId="179" fontId="7" fillId="0" borderId="0" xfId="3" applyNumberFormat="1" applyFont="1" applyFill="1">
      <alignment vertical="center"/>
    </xf>
    <xf numFmtId="0" fontId="2" fillId="0" borderId="31" xfId="0" applyFont="1" applyFill="1" applyBorder="1" applyAlignment="1">
      <alignment horizontal="distributed" vertical="center" justifyLastLine="1"/>
    </xf>
    <xf numFmtId="0" fontId="2" fillId="0" borderId="24" xfId="0" applyFont="1" applyFill="1" applyBorder="1" applyAlignment="1">
      <alignment horizontal="distributed" vertical="center" justifyLastLine="1"/>
    </xf>
    <xf numFmtId="0" fontId="2" fillId="0" borderId="1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right" vertical="center"/>
    </xf>
    <xf numFmtId="0" fontId="2" fillId="0" borderId="20" xfId="0" applyFont="1" applyFill="1" applyBorder="1" applyAlignment="1">
      <alignment horizontal="right" vertical="center"/>
    </xf>
    <xf numFmtId="0" fontId="9" fillId="0" borderId="2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top" wrapText="1"/>
    </xf>
    <xf numFmtId="0" fontId="0" fillId="0" borderId="1" xfId="0" applyFill="1" applyBorder="1"/>
    <xf numFmtId="0" fontId="0" fillId="0" borderId="0" xfId="0" applyFill="1"/>
    <xf numFmtId="0" fontId="2" fillId="0" borderId="4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9" fillId="0" borderId="23" xfId="0" applyFont="1" applyFill="1" applyBorder="1" applyAlignment="1">
      <alignment horizontal="center" vertical="center"/>
    </xf>
    <xf numFmtId="0" fontId="9" fillId="0" borderId="29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21" xfId="0" applyFont="1" applyFill="1" applyBorder="1" applyAlignment="1">
      <alignment horizontal="distributed" vertical="center" justifyLastLine="1"/>
    </xf>
    <xf numFmtId="0" fontId="19" fillId="0" borderId="10" xfId="0" applyFont="1" applyFill="1" applyBorder="1" applyAlignment="1">
      <alignment horizontal="distributed" vertical="center" justifyLastLine="1"/>
    </xf>
    <xf numFmtId="0" fontId="19" fillId="0" borderId="4" xfId="0" applyFont="1" applyFill="1" applyBorder="1" applyAlignment="1">
      <alignment horizontal="distributed" vertical="center" justifyLastLine="1"/>
    </xf>
    <xf numFmtId="0" fontId="7" fillId="0" borderId="0" xfId="0" applyFont="1" applyFill="1" applyAlignment="1">
      <alignment horizontal="distributed" vertical="center" justifyLastLine="1"/>
    </xf>
    <xf numFmtId="0" fontId="2" fillId="0" borderId="10" xfId="0" applyFont="1" applyFill="1" applyBorder="1" applyAlignment="1">
      <alignment horizontal="center" vertical="center" justifyLastLine="1"/>
    </xf>
    <xf numFmtId="0" fontId="2" fillId="0" borderId="11" xfId="0" applyFont="1" applyFill="1" applyBorder="1" applyAlignment="1">
      <alignment horizontal="center" vertical="center" justifyLastLine="1"/>
    </xf>
    <xf numFmtId="0" fontId="2" fillId="0" borderId="4" xfId="0" applyFont="1" applyFill="1" applyBorder="1" applyAlignment="1">
      <alignment horizontal="center" vertical="center" wrapText="1" justifyLastLine="1"/>
    </xf>
    <xf numFmtId="0" fontId="2" fillId="0" borderId="11" xfId="0" applyFont="1" applyFill="1" applyBorder="1" applyAlignment="1">
      <alignment horizontal="center" vertical="center" wrapText="1" justifyLastLine="1"/>
    </xf>
    <xf numFmtId="0" fontId="2" fillId="0" borderId="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distributed" vertical="center" justifyLastLine="1"/>
    </xf>
    <xf numFmtId="0" fontId="7" fillId="0" borderId="0" xfId="0" applyFont="1" applyFill="1" applyAlignment="1">
      <alignment horizontal="distributed" vertical="center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7" fillId="0" borderId="0" xfId="0" quotePrefix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quotePrefix="1" applyFont="1" applyFill="1" applyAlignment="1">
      <alignment horizontal="distributed" vertical="center"/>
    </xf>
    <xf numFmtId="0" fontId="7" fillId="0" borderId="0" xfId="0" applyFont="1" applyFill="1" applyAlignment="1">
      <alignment horizontal="distributed" vertical="center" justifyLastLine="1" shrinkToFit="1"/>
    </xf>
    <xf numFmtId="0" fontId="2" fillId="0" borderId="13" xfId="0" applyFont="1" applyFill="1" applyBorder="1" applyAlignment="1">
      <alignment horizontal="distributed" vertical="center" justifyLastLine="1"/>
    </xf>
    <xf numFmtId="0" fontId="0" fillId="0" borderId="0" xfId="0" applyFill="1" applyAlignment="1">
      <alignment horizontal="distributed" vertical="center" justifyLastLine="1"/>
    </xf>
    <xf numFmtId="0" fontId="7" fillId="0" borderId="23" xfId="0" applyFont="1" applyFill="1" applyBorder="1" applyAlignment="1">
      <alignment horizontal="distributed"/>
    </xf>
    <xf numFmtId="0" fontId="7" fillId="0" borderId="28" xfId="0" applyFont="1" applyFill="1" applyBorder="1" applyAlignment="1">
      <alignment horizontal="distributed"/>
    </xf>
    <xf numFmtId="0" fontId="2" fillId="0" borderId="0" xfId="0" applyFont="1" applyFill="1" applyBorder="1" applyAlignment="1">
      <alignment horizontal="right" vertical="top"/>
    </xf>
    <xf numFmtId="0" fontId="2" fillId="0" borderId="0" xfId="0" applyFont="1" applyFill="1" applyBorder="1" applyAlignment="1">
      <alignment vertical="top"/>
    </xf>
    <xf numFmtId="181" fontId="2" fillId="0" borderId="0" xfId="0" applyNumberFormat="1" applyFont="1" applyFill="1" applyBorder="1" applyAlignment="1">
      <alignment vertical="top"/>
    </xf>
    <xf numFmtId="0" fontId="7" fillId="0" borderId="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distributed" vertical="center" justifyLastLine="1"/>
    </xf>
    <xf numFmtId="0" fontId="2" fillId="0" borderId="19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right" vertical="center"/>
    </xf>
    <xf numFmtId="0" fontId="7" fillId="0" borderId="22" xfId="0" applyFont="1" applyFill="1" applyBorder="1" applyAlignment="1">
      <alignment horizontal="distributed" vertical="center" justifyLastLine="1"/>
    </xf>
    <xf numFmtId="0" fontId="7" fillId="0" borderId="29" xfId="0" applyFont="1" applyFill="1" applyBorder="1" applyAlignment="1">
      <alignment horizontal="distributed" vertical="center" justifyLastLine="1"/>
    </xf>
    <xf numFmtId="0" fontId="2" fillId="0" borderId="1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7" fillId="0" borderId="10" xfId="0" applyFont="1" applyFill="1" applyBorder="1" applyAlignment="1">
      <alignment horizontal="distributed" vertical="center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distributed" vertical="center" justifyLastLine="1"/>
    </xf>
    <xf numFmtId="0" fontId="2" fillId="0" borderId="0" xfId="0" applyFont="1" applyFill="1" applyAlignment="1">
      <alignment horizontal="distributed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horizontal="distributed" vertical="center" shrinkToFit="1"/>
    </xf>
    <xf numFmtId="0" fontId="2" fillId="0" borderId="0" xfId="0" applyFont="1" applyFill="1" applyAlignment="1">
      <alignment horizontal="center" vertical="center" shrinkToFi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4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top"/>
    </xf>
    <xf numFmtId="0" fontId="2" fillId="0" borderId="14" xfId="0" applyFont="1" applyFill="1" applyBorder="1" applyAlignment="1">
      <alignment horizontal="distributed" vertical="top"/>
    </xf>
    <xf numFmtId="0" fontId="2" fillId="0" borderId="0" xfId="0" applyFont="1" applyFill="1" applyBorder="1" applyAlignment="1">
      <alignment horizontal="distributed"/>
    </xf>
    <xf numFmtId="0" fontId="2" fillId="0" borderId="14" xfId="0" applyFont="1" applyFill="1" applyBorder="1" applyAlignment="1">
      <alignment horizontal="distributed"/>
    </xf>
    <xf numFmtId="0" fontId="9" fillId="0" borderId="0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0" xfId="0" applyFont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8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distributed" vertical="center" justifyLastLine="1"/>
    </xf>
    <xf numFmtId="0" fontId="7" fillId="0" borderId="0" xfId="0" applyFont="1" applyFill="1" applyAlignment="1">
      <alignment horizontal="distributed" vertical="center" wrapText="1"/>
    </xf>
    <xf numFmtId="0" fontId="2" fillId="0" borderId="4" xfId="0" applyFont="1" applyFill="1" applyBorder="1" applyAlignment="1">
      <alignment horizontal="center" vertical="center" justifyLastLine="1"/>
    </xf>
    <xf numFmtId="0" fontId="6" fillId="0" borderId="10" xfId="0" applyFont="1" applyFill="1" applyBorder="1" applyAlignment="1">
      <alignment horizontal="center" vertical="center" justifyLastLine="1"/>
    </xf>
    <xf numFmtId="0" fontId="6" fillId="0" borderId="11" xfId="0" applyFont="1" applyFill="1" applyBorder="1" applyAlignment="1">
      <alignment horizontal="center" vertical="center" justifyLastLine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Alignment="1">
      <alignment horizontal="distributed" vertical="center"/>
    </xf>
    <xf numFmtId="0" fontId="2" fillId="0" borderId="18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33" xfId="0" applyFont="1" applyFill="1" applyBorder="1" applyAlignment="1">
      <alignment horizontal="distributed" vertical="center" justifyLastLine="1"/>
    </xf>
    <xf numFmtId="0" fontId="2" fillId="0" borderId="32" xfId="0" applyFont="1" applyFill="1" applyBorder="1" applyAlignment="1">
      <alignment horizontal="distributed" vertical="center" justifyLastLine="1"/>
    </xf>
    <xf numFmtId="0" fontId="2" fillId="0" borderId="22" xfId="0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6" fillId="0" borderId="6" xfId="0" applyFont="1" applyFill="1" applyBorder="1" applyAlignment="1">
      <alignment horizontal="distributed" vertical="center" justifyLastLine="1"/>
    </xf>
    <xf numFmtId="179" fontId="7" fillId="0" borderId="23" xfId="0" applyNumberFormat="1" applyFont="1" applyBorder="1"/>
    <xf numFmtId="177" fontId="7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vertical="center"/>
    </xf>
  </cellXfs>
  <cellStyles count="4">
    <cellStyle name="桁区切り" xfId="3" builtinId="6"/>
    <cellStyle name="桁区切り 2" xfId="1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5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44697" name="Line 1">
          <a:extLst>
            <a:ext uri="{FF2B5EF4-FFF2-40B4-BE49-F238E27FC236}">
              <a16:creationId xmlns:a16="http://schemas.microsoft.com/office/drawing/2014/main" id="{00000000-0008-0000-0500-000099AE0000}"/>
            </a:ext>
          </a:extLst>
        </xdr:cNvPr>
        <xdr:cNvSpPr>
          <a:spLocks noChangeShapeType="1"/>
        </xdr:cNvSpPr>
      </xdr:nvSpPr>
      <xdr:spPr bwMode="auto">
        <a:xfrm>
          <a:off x="409575" y="942975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5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44698" name="Line 2">
          <a:extLst>
            <a:ext uri="{FF2B5EF4-FFF2-40B4-BE49-F238E27FC236}">
              <a16:creationId xmlns:a16="http://schemas.microsoft.com/office/drawing/2014/main" id="{00000000-0008-0000-0500-00009AAE0000}"/>
            </a:ext>
          </a:extLst>
        </xdr:cNvPr>
        <xdr:cNvSpPr>
          <a:spLocks noChangeShapeType="1"/>
        </xdr:cNvSpPr>
      </xdr:nvSpPr>
      <xdr:spPr bwMode="auto">
        <a:xfrm>
          <a:off x="409575" y="942975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28575</xdr:colOff>
      <xdr:row>5</xdr:row>
      <xdr:rowOff>9525</xdr:rowOff>
    </xdr:from>
    <xdr:to>
      <xdr:col>18</xdr:col>
      <xdr:colOff>0</xdr:colOff>
      <xdr:row>5</xdr:row>
      <xdr:rowOff>9525</xdr:rowOff>
    </xdr:to>
    <xdr:sp macro="" textlink="">
      <xdr:nvSpPr>
        <xdr:cNvPr id="44699" name="Line 3">
          <a:extLst>
            <a:ext uri="{FF2B5EF4-FFF2-40B4-BE49-F238E27FC236}">
              <a16:creationId xmlns:a16="http://schemas.microsoft.com/office/drawing/2014/main" id="{00000000-0008-0000-0500-00009BAE0000}"/>
            </a:ext>
          </a:extLst>
        </xdr:cNvPr>
        <xdr:cNvSpPr>
          <a:spLocks noChangeShapeType="1"/>
        </xdr:cNvSpPr>
      </xdr:nvSpPr>
      <xdr:spPr bwMode="auto">
        <a:xfrm>
          <a:off x="9115425" y="942975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28575</xdr:colOff>
      <xdr:row>5</xdr:row>
      <xdr:rowOff>9525</xdr:rowOff>
    </xdr:from>
    <xdr:to>
      <xdr:col>18</xdr:col>
      <xdr:colOff>0</xdr:colOff>
      <xdr:row>5</xdr:row>
      <xdr:rowOff>9525</xdr:rowOff>
    </xdr:to>
    <xdr:sp macro="" textlink="">
      <xdr:nvSpPr>
        <xdr:cNvPr id="44700" name="Line 4">
          <a:extLst>
            <a:ext uri="{FF2B5EF4-FFF2-40B4-BE49-F238E27FC236}">
              <a16:creationId xmlns:a16="http://schemas.microsoft.com/office/drawing/2014/main" id="{00000000-0008-0000-0500-00009CAE0000}"/>
            </a:ext>
          </a:extLst>
        </xdr:cNvPr>
        <xdr:cNvSpPr>
          <a:spLocks noChangeShapeType="1"/>
        </xdr:cNvSpPr>
      </xdr:nvSpPr>
      <xdr:spPr bwMode="auto">
        <a:xfrm>
          <a:off x="9115425" y="942975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28575</xdr:colOff>
      <xdr:row>5</xdr:row>
      <xdr:rowOff>9525</xdr:rowOff>
    </xdr:from>
    <xdr:to>
      <xdr:col>18</xdr:col>
      <xdr:colOff>0</xdr:colOff>
      <xdr:row>5</xdr:row>
      <xdr:rowOff>9525</xdr:rowOff>
    </xdr:to>
    <xdr:sp macro="" textlink="">
      <xdr:nvSpPr>
        <xdr:cNvPr id="44701" name="Line 5">
          <a:extLst>
            <a:ext uri="{FF2B5EF4-FFF2-40B4-BE49-F238E27FC236}">
              <a16:creationId xmlns:a16="http://schemas.microsoft.com/office/drawing/2014/main" id="{00000000-0008-0000-0500-00009DAE0000}"/>
            </a:ext>
          </a:extLst>
        </xdr:cNvPr>
        <xdr:cNvSpPr>
          <a:spLocks noChangeShapeType="1"/>
        </xdr:cNvSpPr>
      </xdr:nvSpPr>
      <xdr:spPr bwMode="auto">
        <a:xfrm>
          <a:off x="9115425" y="942975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28575</xdr:colOff>
      <xdr:row>5</xdr:row>
      <xdr:rowOff>9525</xdr:rowOff>
    </xdr:from>
    <xdr:to>
      <xdr:col>18</xdr:col>
      <xdr:colOff>0</xdr:colOff>
      <xdr:row>5</xdr:row>
      <xdr:rowOff>9525</xdr:rowOff>
    </xdr:to>
    <xdr:sp macro="" textlink="">
      <xdr:nvSpPr>
        <xdr:cNvPr id="44702" name="Line 6">
          <a:extLst>
            <a:ext uri="{FF2B5EF4-FFF2-40B4-BE49-F238E27FC236}">
              <a16:creationId xmlns:a16="http://schemas.microsoft.com/office/drawing/2014/main" id="{00000000-0008-0000-0500-00009EAE0000}"/>
            </a:ext>
          </a:extLst>
        </xdr:cNvPr>
        <xdr:cNvSpPr>
          <a:spLocks noChangeShapeType="1"/>
        </xdr:cNvSpPr>
      </xdr:nvSpPr>
      <xdr:spPr bwMode="auto">
        <a:xfrm>
          <a:off x="9115425" y="942975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5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44703" name="Line 1">
          <a:extLst>
            <a:ext uri="{FF2B5EF4-FFF2-40B4-BE49-F238E27FC236}">
              <a16:creationId xmlns:a16="http://schemas.microsoft.com/office/drawing/2014/main" id="{00000000-0008-0000-0500-00009FAE0000}"/>
            </a:ext>
          </a:extLst>
        </xdr:cNvPr>
        <xdr:cNvSpPr>
          <a:spLocks noChangeShapeType="1"/>
        </xdr:cNvSpPr>
      </xdr:nvSpPr>
      <xdr:spPr bwMode="auto">
        <a:xfrm>
          <a:off x="409575" y="942975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28575</xdr:colOff>
      <xdr:row>5</xdr:row>
      <xdr:rowOff>9525</xdr:rowOff>
    </xdr:from>
    <xdr:to>
      <xdr:col>3</xdr:col>
      <xdr:colOff>0</xdr:colOff>
      <xdr:row>5</xdr:row>
      <xdr:rowOff>9525</xdr:rowOff>
    </xdr:to>
    <xdr:sp macro="" textlink="">
      <xdr:nvSpPr>
        <xdr:cNvPr id="44704" name="Line 2">
          <a:extLst>
            <a:ext uri="{FF2B5EF4-FFF2-40B4-BE49-F238E27FC236}">
              <a16:creationId xmlns:a16="http://schemas.microsoft.com/office/drawing/2014/main" id="{00000000-0008-0000-0500-0000A0AE0000}"/>
            </a:ext>
          </a:extLst>
        </xdr:cNvPr>
        <xdr:cNvSpPr>
          <a:spLocks noChangeShapeType="1"/>
        </xdr:cNvSpPr>
      </xdr:nvSpPr>
      <xdr:spPr bwMode="auto">
        <a:xfrm>
          <a:off x="409575" y="942975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28575</xdr:colOff>
      <xdr:row>5</xdr:row>
      <xdr:rowOff>9525</xdr:rowOff>
    </xdr:from>
    <xdr:to>
      <xdr:col>18</xdr:col>
      <xdr:colOff>0</xdr:colOff>
      <xdr:row>5</xdr:row>
      <xdr:rowOff>9525</xdr:rowOff>
    </xdr:to>
    <xdr:sp macro="" textlink="">
      <xdr:nvSpPr>
        <xdr:cNvPr id="44705" name="Line 3">
          <a:extLst>
            <a:ext uri="{FF2B5EF4-FFF2-40B4-BE49-F238E27FC236}">
              <a16:creationId xmlns:a16="http://schemas.microsoft.com/office/drawing/2014/main" id="{00000000-0008-0000-0500-0000A1AE0000}"/>
            </a:ext>
          </a:extLst>
        </xdr:cNvPr>
        <xdr:cNvSpPr>
          <a:spLocks noChangeShapeType="1"/>
        </xdr:cNvSpPr>
      </xdr:nvSpPr>
      <xdr:spPr bwMode="auto">
        <a:xfrm>
          <a:off x="9115425" y="942975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28575</xdr:colOff>
      <xdr:row>5</xdr:row>
      <xdr:rowOff>9525</xdr:rowOff>
    </xdr:from>
    <xdr:to>
      <xdr:col>18</xdr:col>
      <xdr:colOff>0</xdr:colOff>
      <xdr:row>5</xdr:row>
      <xdr:rowOff>9525</xdr:rowOff>
    </xdr:to>
    <xdr:sp macro="" textlink="">
      <xdr:nvSpPr>
        <xdr:cNvPr id="44706" name="Line 4">
          <a:extLst>
            <a:ext uri="{FF2B5EF4-FFF2-40B4-BE49-F238E27FC236}">
              <a16:creationId xmlns:a16="http://schemas.microsoft.com/office/drawing/2014/main" id="{00000000-0008-0000-0500-0000A2AE0000}"/>
            </a:ext>
          </a:extLst>
        </xdr:cNvPr>
        <xdr:cNvSpPr>
          <a:spLocks noChangeShapeType="1"/>
        </xdr:cNvSpPr>
      </xdr:nvSpPr>
      <xdr:spPr bwMode="auto">
        <a:xfrm>
          <a:off x="9115425" y="942975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28575</xdr:colOff>
      <xdr:row>5</xdr:row>
      <xdr:rowOff>9525</xdr:rowOff>
    </xdr:from>
    <xdr:to>
      <xdr:col>18</xdr:col>
      <xdr:colOff>0</xdr:colOff>
      <xdr:row>5</xdr:row>
      <xdr:rowOff>9525</xdr:rowOff>
    </xdr:to>
    <xdr:sp macro="" textlink="">
      <xdr:nvSpPr>
        <xdr:cNvPr id="44707" name="Line 5">
          <a:extLst>
            <a:ext uri="{FF2B5EF4-FFF2-40B4-BE49-F238E27FC236}">
              <a16:creationId xmlns:a16="http://schemas.microsoft.com/office/drawing/2014/main" id="{00000000-0008-0000-0500-0000A3AE0000}"/>
            </a:ext>
          </a:extLst>
        </xdr:cNvPr>
        <xdr:cNvSpPr>
          <a:spLocks noChangeShapeType="1"/>
        </xdr:cNvSpPr>
      </xdr:nvSpPr>
      <xdr:spPr bwMode="auto">
        <a:xfrm>
          <a:off x="9115425" y="942975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28575</xdr:colOff>
      <xdr:row>5</xdr:row>
      <xdr:rowOff>9525</xdr:rowOff>
    </xdr:from>
    <xdr:to>
      <xdr:col>18</xdr:col>
      <xdr:colOff>0</xdr:colOff>
      <xdr:row>5</xdr:row>
      <xdr:rowOff>9525</xdr:rowOff>
    </xdr:to>
    <xdr:sp macro="" textlink="">
      <xdr:nvSpPr>
        <xdr:cNvPr id="44708" name="Line 6">
          <a:extLst>
            <a:ext uri="{FF2B5EF4-FFF2-40B4-BE49-F238E27FC236}">
              <a16:creationId xmlns:a16="http://schemas.microsoft.com/office/drawing/2014/main" id="{00000000-0008-0000-0500-0000A4AE0000}"/>
            </a:ext>
          </a:extLst>
        </xdr:cNvPr>
        <xdr:cNvSpPr>
          <a:spLocks noChangeShapeType="1"/>
        </xdr:cNvSpPr>
      </xdr:nvSpPr>
      <xdr:spPr bwMode="auto">
        <a:xfrm>
          <a:off x="9115425" y="942975"/>
          <a:ext cx="1285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5</xdr:row>
      <xdr:rowOff>9525</xdr:rowOff>
    </xdr:from>
    <xdr:to>
      <xdr:col>14</xdr:col>
      <xdr:colOff>1143000</xdr:colOff>
      <xdr:row>5</xdr:row>
      <xdr:rowOff>9525</xdr:rowOff>
    </xdr:to>
    <xdr:sp macro="" textlink="">
      <xdr:nvSpPr>
        <xdr:cNvPr id="45110" name="Line 3">
          <a:extLst>
            <a:ext uri="{FF2B5EF4-FFF2-40B4-BE49-F238E27FC236}">
              <a16:creationId xmlns:a16="http://schemas.microsoft.com/office/drawing/2014/main" id="{00000000-0008-0000-0600-000036B00000}"/>
            </a:ext>
          </a:extLst>
        </xdr:cNvPr>
        <xdr:cNvSpPr>
          <a:spLocks noChangeShapeType="1"/>
        </xdr:cNvSpPr>
      </xdr:nvSpPr>
      <xdr:spPr bwMode="auto">
        <a:xfrm>
          <a:off x="7038975" y="1057275"/>
          <a:ext cx="1133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5</xdr:row>
      <xdr:rowOff>19050</xdr:rowOff>
    </xdr:from>
    <xdr:to>
      <xdr:col>1</xdr:col>
      <xdr:colOff>1143000</xdr:colOff>
      <xdr:row>5</xdr:row>
      <xdr:rowOff>19050</xdr:rowOff>
    </xdr:to>
    <xdr:sp macro="" textlink="">
      <xdr:nvSpPr>
        <xdr:cNvPr id="45111" name="Line 6">
          <a:extLst>
            <a:ext uri="{FF2B5EF4-FFF2-40B4-BE49-F238E27FC236}">
              <a16:creationId xmlns:a16="http://schemas.microsoft.com/office/drawing/2014/main" id="{00000000-0008-0000-0600-000037B00000}"/>
            </a:ext>
          </a:extLst>
        </xdr:cNvPr>
        <xdr:cNvSpPr>
          <a:spLocks noChangeShapeType="1"/>
        </xdr:cNvSpPr>
      </xdr:nvSpPr>
      <xdr:spPr bwMode="auto">
        <a:xfrm>
          <a:off x="390525" y="1066800"/>
          <a:ext cx="1133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9525</xdr:colOff>
      <xdr:row>5</xdr:row>
      <xdr:rowOff>9525</xdr:rowOff>
    </xdr:from>
    <xdr:to>
      <xdr:col>14</xdr:col>
      <xdr:colOff>1143000</xdr:colOff>
      <xdr:row>5</xdr:row>
      <xdr:rowOff>9525</xdr:rowOff>
    </xdr:to>
    <xdr:sp macro="" textlink="">
      <xdr:nvSpPr>
        <xdr:cNvPr id="45112" name="Line 3">
          <a:extLst>
            <a:ext uri="{FF2B5EF4-FFF2-40B4-BE49-F238E27FC236}">
              <a16:creationId xmlns:a16="http://schemas.microsoft.com/office/drawing/2014/main" id="{00000000-0008-0000-0600-000038B00000}"/>
            </a:ext>
          </a:extLst>
        </xdr:cNvPr>
        <xdr:cNvSpPr>
          <a:spLocks noChangeShapeType="1"/>
        </xdr:cNvSpPr>
      </xdr:nvSpPr>
      <xdr:spPr bwMode="auto">
        <a:xfrm>
          <a:off x="7038975" y="1057275"/>
          <a:ext cx="1133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5</xdr:row>
      <xdr:rowOff>19050</xdr:rowOff>
    </xdr:from>
    <xdr:to>
      <xdr:col>1</xdr:col>
      <xdr:colOff>1143000</xdr:colOff>
      <xdr:row>5</xdr:row>
      <xdr:rowOff>19050</xdr:rowOff>
    </xdr:to>
    <xdr:sp macro="" textlink="">
      <xdr:nvSpPr>
        <xdr:cNvPr id="45113" name="Line 6">
          <a:extLst>
            <a:ext uri="{FF2B5EF4-FFF2-40B4-BE49-F238E27FC236}">
              <a16:creationId xmlns:a16="http://schemas.microsoft.com/office/drawing/2014/main" id="{00000000-0008-0000-0600-000039B00000}"/>
            </a:ext>
          </a:extLst>
        </xdr:cNvPr>
        <xdr:cNvSpPr>
          <a:spLocks noChangeShapeType="1"/>
        </xdr:cNvSpPr>
      </xdr:nvSpPr>
      <xdr:spPr bwMode="auto">
        <a:xfrm>
          <a:off x="390525" y="1066800"/>
          <a:ext cx="1133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7</xdr:row>
      <xdr:rowOff>19050</xdr:rowOff>
    </xdr:from>
    <xdr:to>
      <xdr:col>2</xdr:col>
      <xdr:colOff>981075</xdr:colOff>
      <xdr:row>7</xdr:row>
      <xdr:rowOff>19050</xdr:rowOff>
    </xdr:to>
    <xdr:sp macro="" textlink="">
      <xdr:nvSpPr>
        <xdr:cNvPr id="8064" name="Line 1">
          <a:extLst>
            <a:ext uri="{FF2B5EF4-FFF2-40B4-BE49-F238E27FC236}">
              <a16:creationId xmlns:a16="http://schemas.microsoft.com/office/drawing/2014/main" id="{00000000-0008-0000-0700-0000801F0000}"/>
            </a:ext>
          </a:extLst>
        </xdr:cNvPr>
        <xdr:cNvSpPr>
          <a:spLocks noChangeShapeType="1"/>
        </xdr:cNvSpPr>
      </xdr:nvSpPr>
      <xdr:spPr bwMode="auto">
        <a:xfrm>
          <a:off x="342900" y="1533525"/>
          <a:ext cx="1190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8</xdr:row>
      <xdr:rowOff>161925</xdr:rowOff>
    </xdr:from>
    <xdr:to>
      <xdr:col>7</xdr:col>
      <xdr:colOff>19050</xdr:colOff>
      <xdr:row>8</xdr:row>
      <xdr:rowOff>161925</xdr:rowOff>
    </xdr:to>
    <xdr:sp macro="" textlink="">
      <xdr:nvSpPr>
        <xdr:cNvPr id="39668" name="Line 1">
          <a:extLst>
            <a:ext uri="{FF2B5EF4-FFF2-40B4-BE49-F238E27FC236}">
              <a16:creationId xmlns:a16="http://schemas.microsoft.com/office/drawing/2014/main" id="{00000000-0008-0000-0800-0000F49A0000}"/>
            </a:ext>
          </a:extLst>
        </xdr:cNvPr>
        <xdr:cNvSpPr>
          <a:spLocks noChangeShapeType="1"/>
        </xdr:cNvSpPr>
      </xdr:nvSpPr>
      <xdr:spPr bwMode="auto">
        <a:xfrm>
          <a:off x="438150" y="1609725"/>
          <a:ext cx="2038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57150</xdr:colOff>
      <xdr:row>34</xdr:row>
      <xdr:rowOff>161925</xdr:rowOff>
    </xdr:from>
    <xdr:to>
      <xdr:col>7</xdr:col>
      <xdr:colOff>19050</xdr:colOff>
      <xdr:row>34</xdr:row>
      <xdr:rowOff>161925</xdr:rowOff>
    </xdr:to>
    <xdr:sp macro="" textlink="">
      <xdr:nvSpPr>
        <xdr:cNvPr id="39669" name="Line 2">
          <a:extLst>
            <a:ext uri="{FF2B5EF4-FFF2-40B4-BE49-F238E27FC236}">
              <a16:creationId xmlns:a16="http://schemas.microsoft.com/office/drawing/2014/main" id="{00000000-0008-0000-0800-0000F59A0000}"/>
            </a:ext>
          </a:extLst>
        </xdr:cNvPr>
        <xdr:cNvSpPr>
          <a:spLocks noChangeShapeType="1"/>
        </xdr:cNvSpPr>
      </xdr:nvSpPr>
      <xdr:spPr bwMode="auto">
        <a:xfrm>
          <a:off x="438150" y="5838825"/>
          <a:ext cx="2038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G30"/>
  <sheetViews>
    <sheetView showGridLines="0" view="pageBreakPreview" zoomScaleNormal="100" zoomScaleSheetLayoutView="100" workbookViewId="0">
      <selection activeCell="I18" sqref="I18"/>
    </sheetView>
  </sheetViews>
  <sheetFormatPr defaultRowHeight="13.5" customHeight="1"/>
  <cols>
    <col min="1" max="1" width="5" style="14" customWidth="1"/>
    <col min="2" max="2" width="5.625" style="14" customWidth="1"/>
    <col min="3" max="4" width="6.625" style="14" customWidth="1"/>
    <col min="5" max="5" width="8.375" style="14" customWidth="1"/>
    <col min="6" max="7" width="27.375" style="14" customWidth="1"/>
    <col min="8" max="8" width="2.125" style="14" customWidth="1"/>
    <col min="9" max="16384" width="9" style="14"/>
  </cols>
  <sheetData>
    <row r="2" spans="1:7" ht="18" customHeight="1">
      <c r="E2" s="112" t="s">
        <v>259</v>
      </c>
      <c r="F2" s="236" t="s">
        <v>181</v>
      </c>
    </row>
    <row r="3" spans="1:7" ht="18" customHeight="1" thickBot="1">
      <c r="B3" s="14" t="s">
        <v>182</v>
      </c>
    </row>
    <row r="4" spans="1:7" ht="18" customHeight="1">
      <c r="B4" s="266" t="s">
        <v>185</v>
      </c>
      <c r="C4" s="266"/>
      <c r="D4" s="266"/>
      <c r="E4" s="267"/>
      <c r="F4" s="264" t="s">
        <v>90</v>
      </c>
      <c r="G4" s="251" t="s">
        <v>91</v>
      </c>
    </row>
    <row r="5" spans="1:7" ht="18" customHeight="1">
      <c r="B5" s="113"/>
      <c r="C5" s="268" t="s">
        <v>184</v>
      </c>
      <c r="D5" s="268"/>
      <c r="E5" s="269"/>
      <c r="F5" s="265"/>
      <c r="G5" s="259" t="s">
        <v>92</v>
      </c>
    </row>
    <row r="6" spans="1:7" ht="13.5" customHeight="1">
      <c r="B6" s="270" t="s">
        <v>194</v>
      </c>
      <c r="C6" s="270"/>
      <c r="D6" s="270"/>
      <c r="E6" s="270"/>
      <c r="F6" s="114"/>
      <c r="G6" s="115"/>
    </row>
    <row r="7" spans="1:7" s="13" customFormat="1" ht="13.5" customHeight="1">
      <c r="A7" s="14"/>
      <c r="B7" s="10"/>
      <c r="C7" s="241" t="s">
        <v>328</v>
      </c>
      <c r="D7" s="118">
        <v>2</v>
      </c>
      <c r="E7" s="10"/>
      <c r="F7" s="210">
        <f>F13+F19+F25</f>
        <v>1826948</v>
      </c>
      <c r="G7" s="211">
        <f t="shared" ref="G7:G9" si="0">G13+G19+G25</f>
        <v>5005</v>
      </c>
    </row>
    <row r="8" spans="1:7" s="13" customFormat="1" ht="13.5" customHeight="1">
      <c r="A8" s="14"/>
      <c r="B8" s="10"/>
      <c r="C8" s="241"/>
      <c r="D8" s="118">
        <v>3</v>
      </c>
      <c r="E8" s="10"/>
      <c r="F8" s="210">
        <f>F14+F20+F26</f>
        <v>1728079</v>
      </c>
      <c r="G8" s="211">
        <f t="shared" si="0"/>
        <v>4734</v>
      </c>
    </row>
    <row r="9" spans="1:7" ht="7.5" customHeight="1">
      <c r="B9" s="10"/>
      <c r="C9" s="10"/>
      <c r="D9" s="46"/>
      <c r="E9" s="10"/>
      <c r="F9" s="210">
        <f t="shared" ref="F9" si="1">F15+F21+F27</f>
        <v>0</v>
      </c>
      <c r="G9" s="211">
        <f t="shared" si="0"/>
        <v>0</v>
      </c>
    </row>
    <row r="10" spans="1:7" s="13" customFormat="1" ht="13.5" customHeight="1">
      <c r="A10" s="14"/>
      <c r="B10" s="10"/>
      <c r="C10" s="241"/>
      <c r="D10" s="116">
        <v>4</v>
      </c>
      <c r="E10" s="117"/>
      <c r="F10" s="210">
        <f>F16+F22+F28</f>
        <v>1819713</v>
      </c>
      <c r="G10" s="211">
        <f>G16+G22+G28</f>
        <v>4985</v>
      </c>
    </row>
    <row r="11" spans="1:7" ht="6.95" customHeight="1">
      <c r="B11" s="10"/>
      <c r="C11" s="10"/>
      <c r="D11" s="10"/>
      <c r="E11" s="10"/>
      <c r="F11" s="52"/>
      <c r="G11" s="53"/>
    </row>
    <row r="12" spans="1:7" ht="13.5" customHeight="1">
      <c r="B12" s="272" t="s">
        <v>93</v>
      </c>
      <c r="C12" s="272"/>
      <c r="D12" s="272"/>
      <c r="E12" s="272"/>
      <c r="F12" s="52" t="s">
        <v>307</v>
      </c>
      <c r="G12" s="53"/>
    </row>
    <row r="13" spans="1:7" ht="13.5" customHeight="1">
      <c r="B13" s="10"/>
      <c r="C13" s="241" t="s">
        <v>328</v>
      </c>
      <c r="D13" s="118">
        <v>2</v>
      </c>
      <c r="E13" s="10"/>
      <c r="F13" s="52">
        <v>60677</v>
      </c>
      <c r="G13" s="53">
        <v>166</v>
      </c>
    </row>
    <row r="14" spans="1:7" ht="13.5" customHeight="1">
      <c r="B14" s="10"/>
      <c r="C14" s="241"/>
      <c r="D14" s="118">
        <v>3</v>
      </c>
      <c r="F14" s="210">
        <v>55546</v>
      </c>
      <c r="G14" s="53">
        <v>152</v>
      </c>
    </row>
    <row r="15" spans="1:7" ht="6.95" customHeight="1">
      <c r="B15" s="10"/>
      <c r="C15" s="10"/>
      <c r="D15" s="46"/>
      <c r="E15" s="10"/>
      <c r="F15" s="52"/>
      <c r="G15" s="53"/>
    </row>
    <row r="16" spans="1:7" ht="13.5" customHeight="1">
      <c r="B16" s="10"/>
      <c r="C16" s="241"/>
      <c r="D16" s="118">
        <v>4</v>
      </c>
      <c r="F16" s="210">
        <v>55978</v>
      </c>
      <c r="G16" s="53">
        <v>153</v>
      </c>
    </row>
    <row r="17" spans="2:7" ht="6.95" customHeight="1">
      <c r="B17" s="10"/>
      <c r="C17" s="10"/>
      <c r="D17" s="10"/>
      <c r="E17" s="10"/>
      <c r="F17" s="52"/>
      <c r="G17" s="53"/>
    </row>
    <row r="18" spans="2:7" ht="13.5" customHeight="1">
      <c r="B18" s="272" t="s">
        <v>94</v>
      </c>
      <c r="C18" s="272"/>
      <c r="D18" s="272"/>
      <c r="E18" s="272"/>
      <c r="F18" s="52"/>
      <c r="G18" s="53"/>
    </row>
    <row r="19" spans="2:7" ht="13.5" customHeight="1">
      <c r="B19" s="10"/>
      <c r="C19" s="241" t="s">
        <v>328</v>
      </c>
      <c r="D19" s="118">
        <v>2</v>
      </c>
      <c r="E19" s="10"/>
      <c r="F19" s="52">
        <v>1263919</v>
      </c>
      <c r="G19" s="53">
        <v>3463</v>
      </c>
    </row>
    <row r="20" spans="2:7" ht="13.5" customHeight="1">
      <c r="B20" s="10"/>
      <c r="C20" s="241"/>
      <c r="D20" s="118">
        <v>3</v>
      </c>
      <c r="F20" s="210">
        <v>1220855</v>
      </c>
      <c r="G20" s="53">
        <v>3345</v>
      </c>
    </row>
    <row r="21" spans="2:7" ht="6.95" customHeight="1">
      <c r="B21" s="10"/>
      <c r="C21" s="10"/>
      <c r="D21" s="46"/>
      <c r="E21" s="10"/>
      <c r="F21" s="52"/>
      <c r="G21" s="53"/>
    </row>
    <row r="22" spans="2:7" ht="13.5" customHeight="1">
      <c r="B22" s="10"/>
      <c r="C22" s="241"/>
      <c r="D22" s="118">
        <v>4</v>
      </c>
      <c r="F22" s="210">
        <v>1299568</v>
      </c>
      <c r="G22" s="53">
        <v>3560</v>
      </c>
    </row>
    <row r="23" spans="2:7" ht="6.95" customHeight="1">
      <c r="B23" s="10"/>
      <c r="C23" s="10"/>
      <c r="D23" s="10"/>
      <c r="E23" s="10"/>
      <c r="F23" s="52"/>
      <c r="G23" s="53"/>
    </row>
    <row r="24" spans="2:7" ht="13.5" customHeight="1">
      <c r="B24" s="272" t="s">
        <v>95</v>
      </c>
      <c r="C24" s="272"/>
      <c r="D24" s="272"/>
      <c r="E24" s="272"/>
      <c r="F24" s="52"/>
      <c r="G24" s="53"/>
    </row>
    <row r="25" spans="2:7" ht="13.5" customHeight="1">
      <c r="B25" s="10"/>
      <c r="C25" s="241" t="s">
        <v>328</v>
      </c>
      <c r="D25" s="118">
        <v>2</v>
      </c>
      <c r="E25" s="10"/>
      <c r="F25" s="52">
        <v>502352</v>
      </c>
      <c r="G25" s="53">
        <v>1376</v>
      </c>
    </row>
    <row r="26" spans="2:7" ht="13.5" customHeight="1">
      <c r="B26" s="10"/>
      <c r="C26" s="241"/>
      <c r="D26" s="118">
        <v>3</v>
      </c>
      <c r="F26" s="210">
        <v>451678</v>
      </c>
      <c r="G26" s="53">
        <v>1237</v>
      </c>
    </row>
    <row r="27" spans="2:7" ht="6.95" customHeight="1">
      <c r="B27" s="10"/>
      <c r="C27" s="10"/>
      <c r="D27" s="46"/>
      <c r="E27" s="10"/>
      <c r="F27" s="52"/>
      <c r="G27" s="53"/>
    </row>
    <row r="28" spans="2:7" ht="13.5" customHeight="1">
      <c r="B28" s="10"/>
      <c r="C28" s="241"/>
      <c r="D28" s="118">
        <v>4</v>
      </c>
      <c r="F28" s="210">
        <v>464167</v>
      </c>
      <c r="G28" s="53">
        <v>1272</v>
      </c>
    </row>
    <row r="29" spans="2:7" ht="5.0999999999999996" customHeight="1" thickBot="1">
      <c r="B29" s="16"/>
      <c r="C29" s="16"/>
      <c r="D29" s="16"/>
      <c r="E29" s="16"/>
      <c r="F29" s="119"/>
      <c r="G29" s="120"/>
    </row>
    <row r="30" spans="2:7" ht="18" customHeight="1">
      <c r="B30" s="271" t="s">
        <v>183</v>
      </c>
      <c r="C30" s="271"/>
      <c r="D30" s="271"/>
      <c r="E30" s="271"/>
      <c r="F30" s="271"/>
      <c r="G30" s="271"/>
    </row>
  </sheetData>
  <mergeCells count="8">
    <mergeCell ref="F4:F5"/>
    <mergeCell ref="B4:E4"/>
    <mergeCell ref="C5:E5"/>
    <mergeCell ref="B6:E6"/>
    <mergeCell ref="B30:G30"/>
    <mergeCell ref="B12:E12"/>
    <mergeCell ref="B18:E18"/>
    <mergeCell ref="B24:E24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B1:I23"/>
  <sheetViews>
    <sheetView showGridLines="0" view="pageBreakPreview" zoomScale="120" zoomScaleNormal="100" zoomScaleSheetLayoutView="120" workbookViewId="0">
      <selection activeCell="I18" sqref="I18"/>
    </sheetView>
  </sheetViews>
  <sheetFormatPr defaultRowHeight="12.75"/>
  <cols>
    <col min="1" max="1" width="5" style="14" customWidth="1"/>
    <col min="2" max="2" width="2.625" style="14" customWidth="1"/>
    <col min="3" max="3" width="5.25" style="14" customWidth="1"/>
    <col min="4" max="4" width="9" style="14"/>
    <col min="5" max="9" width="12.625" style="14" customWidth="1"/>
    <col min="10" max="16384" width="9" style="14"/>
  </cols>
  <sheetData>
    <row r="1" spans="2:9" ht="13.5" customHeight="1"/>
    <row r="2" spans="2:9" ht="18" customHeight="1">
      <c r="E2" s="242" t="s">
        <v>266</v>
      </c>
      <c r="F2" s="296" t="s">
        <v>81</v>
      </c>
      <c r="G2" s="296"/>
      <c r="H2" s="296"/>
    </row>
    <row r="3" spans="2:9" ht="18" customHeight="1" thickBot="1">
      <c r="E3" s="166"/>
      <c r="H3" s="330" t="s">
        <v>2</v>
      </c>
      <c r="I3" s="330"/>
    </row>
    <row r="4" spans="2:9" ht="18" customHeight="1">
      <c r="B4" s="277" t="s">
        <v>1</v>
      </c>
      <c r="C4" s="277"/>
      <c r="D4" s="278"/>
      <c r="E4" s="237" t="s">
        <v>275</v>
      </c>
      <c r="F4" s="237" t="s">
        <v>308</v>
      </c>
      <c r="G4" s="237" t="s">
        <v>329</v>
      </c>
      <c r="H4" s="249" t="s">
        <v>372</v>
      </c>
      <c r="I4" s="249" t="s">
        <v>409</v>
      </c>
    </row>
    <row r="5" spans="2:9" ht="18" customHeight="1">
      <c r="B5" s="337" t="s">
        <v>76</v>
      </c>
      <c r="C5" s="337"/>
      <c r="D5" s="338"/>
      <c r="E5" s="11">
        <f>E6+E10+E11+E14+E15+E16</f>
        <v>89899</v>
      </c>
      <c r="F5" s="11">
        <f>F6+F10+F11+F14+F15+F16</f>
        <v>88823</v>
      </c>
      <c r="G5" s="11">
        <f>G6+G10+G11+G14+G15+G16</f>
        <v>89311</v>
      </c>
      <c r="H5" s="64">
        <f>H6+H10+H11+H14+H15+H16</f>
        <v>89312</v>
      </c>
      <c r="I5" s="64">
        <f>I6+I10+I11+I14+I15+I16</f>
        <v>89612</v>
      </c>
    </row>
    <row r="6" spans="2:9" ht="18" customHeight="1">
      <c r="B6" s="10"/>
      <c r="C6" s="331" t="s">
        <v>212</v>
      </c>
      <c r="D6" s="332"/>
      <c r="E6" s="11">
        <f>SUM(E7:E9)</f>
        <v>5405</v>
      </c>
      <c r="F6" s="11">
        <f>SUM(F7:F9)</f>
        <v>5500</v>
      </c>
      <c r="G6" s="11">
        <f>SUM(G7:G9)</f>
        <v>5613</v>
      </c>
      <c r="H6" s="64">
        <f>SUM(H7:H9)</f>
        <v>5688</v>
      </c>
      <c r="I6" s="64">
        <f>SUM(I7:I9)</f>
        <v>5733</v>
      </c>
    </row>
    <row r="7" spans="2:9">
      <c r="B7" s="10"/>
      <c r="C7" s="10"/>
      <c r="D7" s="256" t="s">
        <v>3</v>
      </c>
      <c r="E7" s="11">
        <v>2214</v>
      </c>
      <c r="F7" s="11">
        <v>2273</v>
      </c>
      <c r="G7" s="11">
        <v>2363</v>
      </c>
      <c r="H7" s="64">
        <v>2378</v>
      </c>
      <c r="I7" s="64">
        <v>2401</v>
      </c>
    </row>
    <row r="8" spans="2:9">
      <c r="B8" s="10"/>
      <c r="C8" s="10"/>
      <c r="D8" s="256" t="s">
        <v>4</v>
      </c>
      <c r="E8" s="11">
        <v>3037</v>
      </c>
      <c r="F8" s="11">
        <v>3061</v>
      </c>
      <c r="G8" s="11">
        <v>3067</v>
      </c>
      <c r="H8" s="64">
        <v>3117</v>
      </c>
      <c r="I8" s="64">
        <v>3131</v>
      </c>
    </row>
    <row r="9" spans="2:9">
      <c r="B9" s="10"/>
      <c r="C9" s="10"/>
      <c r="D9" s="256" t="s">
        <v>5</v>
      </c>
      <c r="E9" s="11">
        <v>154</v>
      </c>
      <c r="F9" s="11">
        <v>166</v>
      </c>
      <c r="G9" s="11">
        <v>183</v>
      </c>
      <c r="H9" s="64">
        <v>193</v>
      </c>
      <c r="I9" s="64">
        <v>201</v>
      </c>
    </row>
    <row r="10" spans="2:9" ht="18" customHeight="1">
      <c r="B10" s="10"/>
      <c r="C10" s="331" t="s">
        <v>6</v>
      </c>
      <c r="D10" s="332"/>
      <c r="E10" s="11">
        <v>153</v>
      </c>
      <c r="F10" s="11">
        <v>146</v>
      </c>
      <c r="G10" s="11">
        <v>138</v>
      </c>
      <c r="H10" s="64">
        <v>135</v>
      </c>
      <c r="I10" s="64">
        <v>135</v>
      </c>
    </row>
    <row r="11" spans="2:9" ht="18" customHeight="1">
      <c r="B11" s="10"/>
      <c r="C11" s="331" t="s">
        <v>7</v>
      </c>
      <c r="D11" s="332"/>
      <c r="E11" s="11">
        <f>SUM(E12:E13)</f>
        <v>39579</v>
      </c>
      <c r="F11" s="11">
        <f>SUM(F12:F13)</f>
        <v>39569</v>
      </c>
      <c r="G11" s="11">
        <f>SUM(G12:G13)</f>
        <v>39656</v>
      </c>
      <c r="H11" s="64">
        <f>SUM(H12:H13)</f>
        <v>39459</v>
      </c>
      <c r="I11" s="64">
        <f>SUM(I12:I13)</f>
        <v>39240</v>
      </c>
    </row>
    <row r="12" spans="2:9">
      <c r="B12" s="10"/>
      <c r="C12" s="10"/>
      <c r="D12" s="256" t="s">
        <v>3</v>
      </c>
      <c r="E12" s="11">
        <v>18884</v>
      </c>
      <c r="F12" s="11">
        <v>19338</v>
      </c>
      <c r="G12" s="11">
        <v>19858</v>
      </c>
      <c r="H12" s="64">
        <v>20120</v>
      </c>
      <c r="I12" s="64">
        <v>20415</v>
      </c>
    </row>
    <row r="13" spans="2:9">
      <c r="B13" s="10"/>
      <c r="C13" s="10"/>
      <c r="D13" s="256" t="s">
        <v>4</v>
      </c>
      <c r="E13" s="11">
        <v>20695</v>
      </c>
      <c r="F13" s="11">
        <v>20231</v>
      </c>
      <c r="G13" s="11">
        <v>19798</v>
      </c>
      <c r="H13" s="64">
        <v>19339</v>
      </c>
      <c r="I13" s="64">
        <v>18825</v>
      </c>
    </row>
    <row r="14" spans="2:9" ht="18" customHeight="1">
      <c r="B14" s="10"/>
      <c r="C14" s="331" t="s">
        <v>213</v>
      </c>
      <c r="D14" s="332"/>
      <c r="E14" s="11">
        <v>1347</v>
      </c>
      <c r="F14" s="11">
        <v>1366</v>
      </c>
      <c r="G14" s="11">
        <v>1368</v>
      </c>
      <c r="H14" s="64">
        <v>1384</v>
      </c>
      <c r="I14" s="64">
        <v>1389</v>
      </c>
    </row>
    <row r="15" spans="2:9" s="167" customFormat="1" ht="18" customHeight="1">
      <c r="B15" s="244"/>
      <c r="C15" s="333" t="s">
        <v>8</v>
      </c>
      <c r="D15" s="334"/>
      <c r="E15" s="63">
        <v>1505</v>
      </c>
      <c r="F15" s="63">
        <v>1527</v>
      </c>
      <c r="G15" s="63">
        <v>1567</v>
      </c>
      <c r="H15" s="217">
        <v>1642</v>
      </c>
      <c r="I15" s="217">
        <v>1708</v>
      </c>
    </row>
    <row r="16" spans="2:9" s="42" customFormat="1" ht="18" customHeight="1">
      <c r="B16" s="40"/>
      <c r="C16" s="335" t="s">
        <v>9</v>
      </c>
      <c r="D16" s="336"/>
      <c r="E16" s="41">
        <f>SUM(E17:E20)</f>
        <v>41910</v>
      </c>
      <c r="F16" s="41">
        <f>SUM(F17:F20)</f>
        <v>40715</v>
      </c>
      <c r="G16" s="41">
        <f>SUM(G17:G20)</f>
        <v>40969</v>
      </c>
      <c r="H16" s="158">
        <f>SUM(H17:H20)</f>
        <v>41004</v>
      </c>
      <c r="I16" s="158">
        <f>SUM(I17:I20)</f>
        <v>41407</v>
      </c>
    </row>
    <row r="17" spans="2:9">
      <c r="B17" s="10"/>
      <c r="C17" s="10"/>
      <c r="D17" s="256" t="s">
        <v>10</v>
      </c>
      <c r="E17" s="11">
        <v>9202</v>
      </c>
      <c r="F17" s="11">
        <v>9083</v>
      </c>
      <c r="G17" s="11">
        <v>9048</v>
      </c>
      <c r="H17" s="64">
        <v>8958</v>
      </c>
      <c r="I17" s="64">
        <v>8996</v>
      </c>
    </row>
    <row r="18" spans="2:9">
      <c r="B18" s="10"/>
      <c r="C18" s="10"/>
      <c r="D18" s="256" t="s">
        <v>7</v>
      </c>
      <c r="E18" s="11">
        <v>31483</v>
      </c>
      <c r="F18" s="11">
        <v>31628</v>
      </c>
      <c r="G18" s="11">
        <v>31917</v>
      </c>
      <c r="H18" s="64">
        <v>32042</v>
      </c>
      <c r="I18" s="64">
        <v>32407</v>
      </c>
    </row>
    <row r="19" spans="2:9">
      <c r="B19" s="10"/>
      <c r="C19" s="10"/>
      <c r="D19" s="256" t="s">
        <v>11</v>
      </c>
      <c r="E19" s="11">
        <v>1221</v>
      </c>
      <c r="F19" s="11">
        <v>0</v>
      </c>
      <c r="G19" s="97">
        <v>0</v>
      </c>
      <c r="H19" s="218" t="s">
        <v>403</v>
      </c>
      <c r="I19" s="218" t="s">
        <v>403</v>
      </c>
    </row>
    <row r="20" spans="2:9" ht="13.5" thickBot="1">
      <c r="B20" s="16"/>
      <c r="C20" s="16"/>
      <c r="D20" s="51" t="s">
        <v>239</v>
      </c>
      <c r="E20" s="17">
        <v>4</v>
      </c>
      <c r="F20" s="17">
        <v>4</v>
      </c>
      <c r="G20" s="17">
        <v>4</v>
      </c>
      <c r="H20" s="67">
        <v>4</v>
      </c>
      <c r="I20" s="67">
        <v>4</v>
      </c>
    </row>
    <row r="21" spans="2:9" ht="18" customHeight="1">
      <c r="C21" s="14" t="s">
        <v>337</v>
      </c>
    </row>
    <row r="22" spans="2:9">
      <c r="C22" s="168" t="s">
        <v>214</v>
      </c>
    </row>
    <row r="23" spans="2:9">
      <c r="C23" s="168" t="s">
        <v>215</v>
      </c>
    </row>
  </sheetData>
  <mergeCells count="10">
    <mergeCell ref="H3:I3"/>
    <mergeCell ref="F2:H2"/>
    <mergeCell ref="C14:D14"/>
    <mergeCell ref="C15:D15"/>
    <mergeCell ref="C16:D16"/>
    <mergeCell ref="B4:D4"/>
    <mergeCell ref="B5:D5"/>
    <mergeCell ref="C6:D6"/>
    <mergeCell ref="C10:D10"/>
    <mergeCell ref="C11:D11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B1:I22"/>
  <sheetViews>
    <sheetView showGridLines="0" view="pageBreakPreview" zoomScale="110" zoomScaleNormal="100" zoomScaleSheetLayoutView="110" workbookViewId="0">
      <selection activeCell="I11" sqref="I11"/>
    </sheetView>
  </sheetViews>
  <sheetFormatPr defaultRowHeight="12.75"/>
  <cols>
    <col min="1" max="1" width="5" style="14" customWidth="1"/>
    <col min="2" max="2" width="2.75" style="14" customWidth="1"/>
    <col min="3" max="3" width="17.875" style="14" customWidth="1"/>
    <col min="4" max="4" width="8.25" style="14" customWidth="1"/>
    <col min="5" max="9" width="10.625" style="14" customWidth="1"/>
    <col min="10" max="16384" width="9" style="14"/>
  </cols>
  <sheetData>
    <row r="1" spans="2:9" ht="13.5" customHeight="1"/>
    <row r="2" spans="2:9" ht="18" customHeight="1">
      <c r="D2" s="242" t="s">
        <v>267</v>
      </c>
      <c r="E2" s="327" t="s">
        <v>250</v>
      </c>
      <c r="F2" s="327"/>
      <c r="G2" s="327"/>
    </row>
    <row r="3" spans="2:9" ht="18" customHeight="1" thickBot="1"/>
    <row r="4" spans="2:9" ht="18" customHeight="1">
      <c r="B4" s="277" t="s">
        <v>122</v>
      </c>
      <c r="C4" s="277"/>
      <c r="D4" s="278"/>
      <c r="E4" s="88" t="s">
        <v>276</v>
      </c>
      <c r="F4" s="88" t="s">
        <v>309</v>
      </c>
      <c r="G4" s="88" t="s">
        <v>330</v>
      </c>
      <c r="H4" s="77" t="s">
        <v>373</v>
      </c>
      <c r="I4" s="77" t="s">
        <v>410</v>
      </c>
    </row>
    <row r="5" spans="2:9" ht="18" customHeight="1">
      <c r="B5" s="339" t="s">
        <v>82</v>
      </c>
      <c r="C5" s="339"/>
      <c r="D5" s="37" t="s">
        <v>230</v>
      </c>
      <c r="E5" s="11">
        <v>9</v>
      </c>
      <c r="F5" s="11">
        <v>9</v>
      </c>
      <c r="G5" s="11">
        <v>9</v>
      </c>
      <c r="H5" s="64">
        <v>8</v>
      </c>
      <c r="I5" s="64">
        <v>8</v>
      </c>
    </row>
    <row r="6" spans="2:9" ht="18" customHeight="1">
      <c r="B6" s="339" t="s">
        <v>83</v>
      </c>
      <c r="C6" s="339"/>
      <c r="D6" s="37" t="s">
        <v>231</v>
      </c>
      <c r="E6" s="11">
        <v>157</v>
      </c>
      <c r="F6" s="11">
        <v>152</v>
      </c>
      <c r="G6" s="11">
        <v>151</v>
      </c>
      <c r="H6" s="64">
        <v>135</v>
      </c>
      <c r="I6" s="64">
        <v>133</v>
      </c>
    </row>
    <row r="7" spans="2:9" ht="18" customHeight="1">
      <c r="B7" s="10"/>
      <c r="C7" s="331" t="s">
        <v>123</v>
      </c>
      <c r="D7" s="332"/>
      <c r="E7" s="11">
        <v>742</v>
      </c>
      <c r="F7" s="11">
        <v>762</v>
      </c>
      <c r="G7" s="11">
        <v>760</v>
      </c>
      <c r="H7" s="64">
        <v>854</v>
      </c>
      <c r="I7" s="64">
        <v>856</v>
      </c>
    </row>
    <row r="8" spans="2:9" ht="18" customHeight="1">
      <c r="B8" s="10"/>
      <c r="C8" s="331" t="s">
        <v>216</v>
      </c>
      <c r="D8" s="332"/>
      <c r="E8" s="11">
        <v>17</v>
      </c>
      <c r="F8" s="11">
        <v>17</v>
      </c>
      <c r="G8" s="11">
        <v>17</v>
      </c>
      <c r="H8" s="64">
        <v>17</v>
      </c>
      <c r="I8" s="64">
        <v>17</v>
      </c>
    </row>
    <row r="9" spans="2:9" ht="18" customHeight="1">
      <c r="B9" s="10"/>
      <c r="C9" s="331" t="s">
        <v>124</v>
      </c>
      <c r="D9" s="332"/>
      <c r="E9" s="11">
        <v>59556</v>
      </c>
      <c r="F9" s="11">
        <v>58793</v>
      </c>
      <c r="G9" s="11">
        <v>51693</v>
      </c>
      <c r="H9" s="64">
        <v>49764</v>
      </c>
      <c r="I9" s="64">
        <v>48983</v>
      </c>
    </row>
    <row r="10" spans="2:9" ht="18" customHeight="1">
      <c r="B10" s="10"/>
      <c r="C10" s="331" t="s">
        <v>125</v>
      </c>
      <c r="D10" s="332"/>
      <c r="E10" s="11">
        <v>36497</v>
      </c>
      <c r="F10" s="11">
        <v>34250</v>
      </c>
      <c r="G10" s="11">
        <v>27709</v>
      </c>
      <c r="H10" s="64">
        <v>27228</v>
      </c>
      <c r="I10" s="64">
        <v>26560</v>
      </c>
    </row>
    <row r="11" spans="2:9" ht="18" customHeight="1">
      <c r="B11" s="10"/>
      <c r="C11" s="255" t="s">
        <v>126</v>
      </c>
      <c r="D11" s="169" t="s">
        <v>220</v>
      </c>
      <c r="E11" s="65">
        <v>61.3</v>
      </c>
      <c r="F11" s="65">
        <v>58.3</v>
      </c>
      <c r="G11" s="65">
        <v>53.6</v>
      </c>
      <c r="H11" s="215">
        <v>54.7</v>
      </c>
      <c r="I11" s="215">
        <v>54.2</v>
      </c>
    </row>
    <row r="12" spans="2:9" ht="18" customHeight="1">
      <c r="B12" s="10"/>
      <c r="C12" s="255" t="s">
        <v>127</v>
      </c>
      <c r="D12" s="169" t="s">
        <v>243</v>
      </c>
      <c r="E12" s="11">
        <v>5100</v>
      </c>
      <c r="F12" s="11">
        <v>4547</v>
      </c>
      <c r="G12" s="11">
        <v>3251</v>
      </c>
      <c r="H12" s="64">
        <v>3245</v>
      </c>
      <c r="I12" s="64">
        <v>3421</v>
      </c>
    </row>
    <row r="13" spans="2:9" ht="18" customHeight="1">
      <c r="B13" s="10"/>
      <c r="C13" s="255" t="s">
        <v>128</v>
      </c>
      <c r="D13" s="169" t="s">
        <v>243</v>
      </c>
      <c r="E13" s="11">
        <v>2292</v>
      </c>
      <c r="F13" s="11">
        <v>2114</v>
      </c>
      <c r="G13" s="11">
        <v>1405</v>
      </c>
      <c r="H13" s="64">
        <v>1413</v>
      </c>
      <c r="I13" s="64">
        <v>1516</v>
      </c>
    </row>
    <row r="14" spans="2:9" ht="18" customHeight="1">
      <c r="B14" s="10"/>
      <c r="C14" s="255" t="s">
        <v>129</v>
      </c>
      <c r="D14" s="169" t="s">
        <v>232</v>
      </c>
      <c r="E14" s="65">
        <v>44.9</v>
      </c>
      <c r="F14" s="65">
        <v>46.5</v>
      </c>
      <c r="G14" s="65">
        <v>43.2</v>
      </c>
      <c r="H14" s="215">
        <v>43.5</v>
      </c>
      <c r="I14" s="215">
        <v>44.3</v>
      </c>
    </row>
    <row r="15" spans="2:9" ht="18" customHeight="1">
      <c r="B15" s="10"/>
      <c r="C15" s="255" t="s">
        <v>130</v>
      </c>
      <c r="D15" s="169" t="s">
        <v>244</v>
      </c>
      <c r="E15" s="11">
        <v>679</v>
      </c>
      <c r="F15" s="11">
        <v>625</v>
      </c>
      <c r="G15" s="11">
        <v>424</v>
      </c>
      <c r="H15" s="64">
        <v>422</v>
      </c>
      <c r="I15" s="64">
        <v>443</v>
      </c>
    </row>
    <row r="16" spans="2:9" ht="18" customHeight="1">
      <c r="B16" s="10"/>
      <c r="C16" s="255" t="s">
        <v>131</v>
      </c>
      <c r="D16" s="169" t="s">
        <v>245</v>
      </c>
      <c r="E16" s="11">
        <v>929</v>
      </c>
      <c r="F16" s="11">
        <v>856</v>
      </c>
      <c r="G16" s="11">
        <v>564</v>
      </c>
      <c r="H16" s="64">
        <v>557</v>
      </c>
      <c r="I16" s="64">
        <v>596</v>
      </c>
    </row>
    <row r="17" spans="2:9" ht="18" customHeight="1">
      <c r="B17" s="10"/>
      <c r="C17" s="255" t="s">
        <v>132</v>
      </c>
      <c r="D17" s="169" t="s">
        <v>246</v>
      </c>
      <c r="E17" s="11">
        <v>812506</v>
      </c>
      <c r="F17" s="11">
        <v>759978</v>
      </c>
      <c r="G17" s="11">
        <v>540489</v>
      </c>
      <c r="H17" s="64">
        <v>536102</v>
      </c>
      <c r="I17" s="64">
        <v>570559</v>
      </c>
    </row>
    <row r="18" spans="2:9" ht="18" customHeight="1">
      <c r="B18" s="10"/>
      <c r="C18" s="125" t="s">
        <v>133</v>
      </c>
      <c r="D18" s="169" t="s">
        <v>247</v>
      </c>
      <c r="E18" s="65">
        <v>62.8</v>
      </c>
      <c r="F18" s="65">
        <v>61.7</v>
      </c>
      <c r="G18" s="65">
        <v>50.7</v>
      </c>
      <c r="H18" s="215">
        <v>51.9</v>
      </c>
      <c r="I18" s="215">
        <v>57.1</v>
      </c>
    </row>
    <row r="19" spans="2:9" ht="18" customHeight="1">
      <c r="B19" s="10"/>
      <c r="C19" s="125" t="s">
        <v>134</v>
      </c>
      <c r="D19" s="169" t="s">
        <v>135</v>
      </c>
      <c r="E19" s="11">
        <v>22262</v>
      </c>
      <c r="F19" s="11">
        <v>22189</v>
      </c>
      <c r="G19" s="11">
        <v>19506</v>
      </c>
      <c r="H19" s="64">
        <v>19689</v>
      </c>
      <c r="I19" s="64">
        <v>21482</v>
      </c>
    </row>
    <row r="20" spans="2:9" ht="18" customHeight="1" thickBot="1">
      <c r="B20" s="16"/>
      <c r="C20" s="170" t="s">
        <v>136</v>
      </c>
      <c r="D20" s="171" t="s">
        <v>135</v>
      </c>
      <c r="E20" s="66">
        <v>159.30000000000001</v>
      </c>
      <c r="F20" s="66">
        <v>167.1</v>
      </c>
      <c r="G20" s="66">
        <v>166.3</v>
      </c>
      <c r="H20" s="216">
        <v>165.2</v>
      </c>
      <c r="I20" s="216">
        <v>166.8</v>
      </c>
    </row>
    <row r="21" spans="2:9" ht="18" customHeight="1">
      <c r="C21" s="14" t="s">
        <v>311</v>
      </c>
    </row>
    <row r="22" spans="2:9">
      <c r="C22" s="14" t="s">
        <v>221</v>
      </c>
    </row>
  </sheetData>
  <mergeCells count="8">
    <mergeCell ref="E2:G2"/>
    <mergeCell ref="C8:D8"/>
    <mergeCell ref="C9:D9"/>
    <mergeCell ref="C10:D10"/>
    <mergeCell ref="B4:D4"/>
    <mergeCell ref="B5:C5"/>
    <mergeCell ref="B6:C6"/>
    <mergeCell ref="C7:D7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Q21"/>
  <sheetViews>
    <sheetView showGridLines="0" view="pageBreakPreview" zoomScaleNormal="100" zoomScaleSheetLayoutView="100" workbookViewId="0">
      <selection activeCell="P6" sqref="P6"/>
    </sheetView>
  </sheetViews>
  <sheetFormatPr defaultRowHeight="12.75"/>
  <cols>
    <col min="1" max="1" width="5" style="1" customWidth="1"/>
    <col min="2" max="2" width="2.625" style="1" customWidth="1"/>
    <col min="3" max="3" width="4.625" style="1" customWidth="1"/>
    <col min="4" max="4" width="3.625" style="1" bestFit="1" customWidth="1"/>
    <col min="5" max="5" width="4.625" style="1" customWidth="1"/>
    <col min="6" max="6" width="1.875" style="1" customWidth="1"/>
    <col min="7" max="7" width="17.625" style="1" customWidth="1"/>
    <col min="8" max="9" width="15.625" style="1" customWidth="1"/>
    <col min="10" max="10" width="12.625" style="1" customWidth="1"/>
    <col min="11" max="12" width="1.625" style="1" customWidth="1"/>
    <col min="13" max="13" width="18.625" style="1" customWidth="1"/>
    <col min="14" max="15" width="15.625" style="1" customWidth="1"/>
    <col min="16" max="16" width="14.625" style="1" customWidth="1"/>
    <col min="17" max="17" width="1.625" style="1" customWidth="1"/>
    <col min="18" max="16384" width="9" style="1"/>
  </cols>
  <sheetData>
    <row r="1" spans="1:17" ht="13.5" customHeight="1"/>
    <row r="2" spans="1:17" ht="18" customHeight="1">
      <c r="F2" s="8"/>
      <c r="H2" s="81" t="s">
        <v>234</v>
      </c>
      <c r="I2" s="342" t="s">
        <v>84</v>
      </c>
      <c r="J2" s="342"/>
      <c r="K2" s="342"/>
      <c r="L2" s="342"/>
      <c r="M2" s="342"/>
      <c r="N2" s="347"/>
      <c r="O2" s="347"/>
    </row>
    <row r="3" spans="1:17" ht="18" customHeight="1" thickBot="1"/>
    <row r="4" spans="1:17" ht="18" customHeight="1">
      <c r="B4" s="2"/>
      <c r="C4" s="343" t="s">
        <v>89</v>
      </c>
      <c r="D4" s="343"/>
      <c r="E4" s="343"/>
      <c r="F4" s="343"/>
      <c r="G4" s="345" t="s">
        <v>222</v>
      </c>
      <c r="H4" s="346"/>
      <c r="I4" s="346"/>
      <c r="J4" s="346"/>
      <c r="K4" s="5"/>
      <c r="L4" s="5"/>
      <c r="M4" s="345" t="s">
        <v>223</v>
      </c>
      <c r="N4" s="346"/>
      <c r="O4" s="346"/>
      <c r="P4" s="346"/>
      <c r="Q4" s="5"/>
    </row>
    <row r="5" spans="1:17" ht="18" customHeight="1">
      <c r="B5" s="4"/>
      <c r="C5" s="344"/>
      <c r="D5" s="344"/>
      <c r="E5" s="344"/>
      <c r="F5" s="344"/>
      <c r="G5" s="6" t="s">
        <v>79</v>
      </c>
      <c r="H5" s="6" t="s">
        <v>224</v>
      </c>
      <c r="I5" s="6" t="s">
        <v>225</v>
      </c>
      <c r="J5" s="6" t="s">
        <v>226</v>
      </c>
      <c r="K5" s="7"/>
      <c r="L5" s="7"/>
      <c r="M5" s="6" t="s">
        <v>79</v>
      </c>
      <c r="N5" s="6" t="s">
        <v>224</v>
      </c>
      <c r="O5" s="6" t="s">
        <v>225</v>
      </c>
      <c r="P5" s="6" t="s">
        <v>226</v>
      </c>
      <c r="Q5" s="7"/>
    </row>
    <row r="6" spans="1:17" ht="18" customHeight="1">
      <c r="B6" s="3"/>
      <c r="C6" s="3" t="s">
        <v>105</v>
      </c>
      <c r="D6" s="3">
        <v>23</v>
      </c>
      <c r="E6" s="3" t="s">
        <v>89</v>
      </c>
      <c r="F6" s="3"/>
      <c r="G6" s="73">
        <v>94908</v>
      </c>
      <c r="H6" s="74">
        <v>93116</v>
      </c>
      <c r="I6" s="74">
        <v>1792</v>
      </c>
      <c r="J6" s="11">
        <v>260</v>
      </c>
      <c r="K6" s="10"/>
      <c r="L6" s="10"/>
      <c r="M6" s="74">
        <v>301127</v>
      </c>
      <c r="N6" s="74">
        <v>279114</v>
      </c>
      <c r="O6" s="74">
        <v>22013</v>
      </c>
      <c r="P6" s="11">
        <v>825</v>
      </c>
      <c r="Q6" s="3"/>
    </row>
    <row r="7" spans="1:17" ht="18" customHeight="1">
      <c r="B7" s="3"/>
      <c r="C7" s="3"/>
      <c r="D7" s="3">
        <v>24</v>
      </c>
      <c r="E7" s="3"/>
      <c r="F7" s="3"/>
      <c r="G7" s="73">
        <v>91057</v>
      </c>
      <c r="H7" s="74">
        <v>85635</v>
      </c>
      <c r="I7" s="74">
        <v>5422</v>
      </c>
      <c r="J7" s="11">
        <v>249</v>
      </c>
      <c r="K7" s="10"/>
      <c r="L7" s="10"/>
      <c r="M7" s="74">
        <v>278289</v>
      </c>
      <c r="N7" s="74">
        <v>255254</v>
      </c>
      <c r="O7" s="74">
        <v>23035</v>
      </c>
      <c r="P7" s="11">
        <v>762</v>
      </c>
      <c r="Q7" s="3"/>
    </row>
    <row r="8" spans="1:17" s="13" customFormat="1" ht="18" customHeight="1">
      <c r="A8" s="14"/>
      <c r="B8" s="10"/>
      <c r="C8" s="10"/>
      <c r="D8" s="10">
        <v>25</v>
      </c>
      <c r="E8" s="10"/>
      <c r="F8" s="10"/>
      <c r="G8" s="73">
        <v>111677</v>
      </c>
      <c r="H8" s="74">
        <v>91384</v>
      </c>
      <c r="I8" s="74">
        <v>20293</v>
      </c>
      <c r="J8" s="11">
        <v>306</v>
      </c>
      <c r="K8" s="10"/>
      <c r="L8" s="10"/>
      <c r="M8" s="74">
        <v>312742</v>
      </c>
      <c r="N8" s="74">
        <v>284618</v>
      </c>
      <c r="O8" s="74">
        <v>28124</v>
      </c>
      <c r="P8" s="11">
        <v>857</v>
      </c>
      <c r="Q8" s="56"/>
    </row>
    <row r="9" spans="1:17" s="13" customFormat="1" ht="18" customHeight="1">
      <c r="A9" s="14"/>
      <c r="B9" s="10"/>
      <c r="C9" s="10"/>
      <c r="D9" s="10">
        <v>26</v>
      </c>
      <c r="E9" s="10"/>
      <c r="F9" s="10"/>
      <c r="G9" s="73">
        <v>169238</v>
      </c>
      <c r="H9" s="74">
        <v>145674</v>
      </c>
      <c r="I9" s="74">
        <v>23564</v>
      </c>
      <c r="J9" s="11">
        <v>463</v>
      </c>
      <c r="K9" s="10"/>
      <c r="L9" s="10"/>
      <c r="M9" s="74">
        <v>350744</v>
      </c>
      <c r="N9" s="74">
        <v>323017</v>
      </c>
      <c r="O9" s="74">
        <v>27727</v>
      </c>
      <c r="P9" s="11">
        <v>961</v>
      </c>
      <c r="Q9" s="10"/>
    </row>
    <row r="10" spans="1:17" s="13" customFormat="1" ht="18" customHeight="1" thickBot="1">
      <c r="A10" s="14"/>
      <c r="B10" s="16"/>
      <c r="C10" s="16"/>
      <c r="D10" s="78">
        <v>27</v>
      </c>
      <c r="E10" s="78"/>
      <c r="F10" s="78"/>
      <c r="G10" s="79"/>
      <c r="H10" s="80"/>
      <c r="I10" s="80"/>
      <c r="J10" s="67"/>
      <c r="K10" s="78"/>
      <c r="L10" s="78"/>
      <c r="M10" s="80"/>
      <c r="N10" s="80"/>
      <c r="O10" s="80"/>
      <c r="P10" s="67"/>
      <c r="Q10" s="68"/>
    </row>
    <row r="11" spans="1:17" ht="18" customHeight="1">
      <c r="B11" s="1" t="s">
        <v>240</v>
      </c>
      <c r="P11" s="1" t="s">
        <v>242</v>
      </c>
    </row>
    <row r="21" spans="8:10" ht="13.5">
      <c r="H21" s="340"/>
      <c r="I21" s="341"/>
      <c r="J21" s="341"/>
    </row>
  </sheetData>
  <mergeCells count="6">
    <mergeCell ref="H21:J21"/>
    <mergeCell ref="I2:M2"/>
    <mergeCell ref="C4:F5"/>
    <mergeCell ref="G4:J4"/>
    <mergeCell ref="N2:O2"/>
    <mergeCell ref="M4:P4"/>
  </mergeCells>
  <phoneticPr fontId="1"/>
  <pageMargins left="0.75" right="0.75" top="1" bottom="1" header="0.51200000000000001" footer="0.51200000000000001"/>
  <pageSetup paperSize="9" scale="86" orientation="landscape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B1:G16"/>
  <sheetViews>
    <sheetView showGridLines="0" view="pageBreakPreview" zoomScale="110" zoomScaleNormal="100" zoomScaleSheetLayoutView="110" workbookViewId="0">
      <selection activeCell="I18" sqref="I18"/>
    </sheetView>
  </sheetViews>
  <sheetFormatPr defaultRowHeight="12.75"/>
  <cols>
    <col min="1" max="1" width="5" style="14" customWidth="1"/>
    <col min="2" max="2" width="4.625" style="14" customWidth="1"/>
    <col min="3" max="3" width="3.625" style="14" bestFit="1" customWidth="1"/>
    <col min="4" max="4" width="5" style="14" bestFit="1" customWidth="1"/>
    <col min="5" max="7" width="11.5" style="14" customWidth="1"/>
    <col min="8" max="16384" width="9" style="14"/>
  </cols>
  <sheetData>
    <row r="1" spans="2:7" ht="13.5" customHeight="1"/>
    <row r="2" spans="2:7" ht="18" customHeight="1">
      <c r="D2" s="172" t="s">
        <v>268</v>
      </c>
      <c r="E2" s="348" t="s">
        <v>85</v>
      </c>
      <c r="F2" s="348"/>
      <c r="G2" s="198"/>
    </row>
    <row r="3" spans="2:7" ht="18" customHeight="1" thickBot="1">
      <c r="B3" s="14" t="s">
        <v>12</v>
      </c>
    </row>
    <row r="4" spans="2:7" ht="18" customHeight="1">
      <c r="B4" s="277" t="s">
        <v>89</v>
      </c>
      <c r="C4" s="277"/>
      <c r="D4" s="277"/>
      <c r="E4" s="237" t="s">
        <v>0</v>
      </c>
      <c r="F4" s="237" t="s">
        <v>367</v>
      </c>
      <c r="G4" s="237" t="s">
        <v>368</v>
      </c>
    </row>
    <row r="5" spans="2:7">
      <c r="B5" s="241"/>
      <c r="C5" s="46"/>
      <c r="D5" s="10"/>
      <c r="E5" s="21"/>
      <c r="F5" s="10"/>
      <c r="G5" s="10"/>
    </row>
    <row r="6" spans="2:7" ht="13.5" customHeight="1">
      <c r="B6" s="10" t="s">
        <v>411</v>
      </c>
      <c r="C6" s="46">
        <v>30</v>
      </c>
      <c r="D6" s="10" t="s">
        <v>412</v>
      </c>
      <c r="E6" s="32">
        <v>3685026</v>
      </c>
      <c r="F6" s="97">
        <v>2636915</v>
      </c>
      <c r="G6" s="97">
        <v>1048111</v>
      </c>
    </row>
    <row r="7" spans="2:7">
      <c r="B7" s="10"/>
      <c r="C7" s="46"/>
      <c r="D7" s="10"/>
      <c r="E7" s="32"/>
      <c r="F7" s="10"/>
      <c r="G7" s="10"/>
    </row>
    <row r="8" spans="2:7" ht="13.5" customHeight="1">
      <c r="B8" s="10" t="s">
        <v>310</v>
      </c>
      <c r="C8" s="46" t="s">
        <v>305</v>
      </c>
      <c r="D8" s="10"/>
      <c r="E8" s="32">
        <v>3570372</v>
      </c>
      <c r="F8" s="97">
        <v>2524802</v>
      </c>
      <c r="G8" s="97">
        <v>1045570</v>
      </c>
    </row>
    <row r="9" spans="2:7">
      <c r="B9" s="10"/>
      <c r="C9" s="46"/>
      <c r="D9" s="10"/>
      <c r="E9" s="32"/>
      <c r="F9" s="10"/>
      <c r="G9" s="10"/>
    </row>
    <row r="10" spans="2:7" ht="13.5" customHeight="1">
      <c r="B10" s="10"/>
      <c r="C10" s="46">
        <v>2</v>
      </c>
      <c r="D10" s="10"/>
      <c r="E10" s="32">
        <v>2861572</v>
      </c>
      <c r="F10" s="97">
        <v>2014614</v>
      </c>
      <c r="G10" s="97">
        <v>846958</v>
      </c>
    </row>
    <row r="11" spans="2:7">
      <c r="D11" s="10"/>
      <c r="E11" s="21"/>
    </row>
    <row r="12" spans="2:7" ht="13.5" customHeight="1">
      <c r="C12" s="54">
        <v>3</v>
      </c>
      <c r="D12" s="10"/>
      <c r="E12" s="69">
        <f>F12+G12</f>
        <v>2967713</v>
      </c>
      <c r="F12" s="214">
        <v>2056672</v>
      </c>
      <c r="G12" s="214">
        <v>911041</v>
      </c>
    </row>
    <row r="13" spans="2:7" ht="18" customHeight="1">
      <c r="D13" s="10"/>
      <c r="E13" s="69"/>
    </row>
    <row r="14" spans="2:7">
      <c r="C14" s="54">
        <v>4</v>
      </c>
      <c r="D14" s="10"/>
      <c r="E14" s="69">
        <f t="shared" ref="E14" si="0">F14+G14</f>
        <v>3162665</v>
      </c>
      <c r="F14" s="214">
        <v>2173702</v>
      </c>
      <c r="G14" s="214">
        <v>988963</v>
      </c>
    </row>
    <row r="15" spans="2:7" ht="13.5" thickBot="1">
      <c r="B15" s="16"/>
      <c r="C15" s="173"/>
      <c r="D15" s="16"/>
      <c r="E15" s="26"/>
      <c r="F15" s="16"/>
      <c r="G15" s="16"/>
    </row>
    <row r="16" spans="2:7">
      <c r="B16" s="14" t="s">
        <v>369</v>
      </c>
    </row>
  </sheetData>
  <mergeCells count="2">
    <mergeCell ref="B4:D4"/>
    <mergeCell ref="E2:F2"/>
  </mergeCells>
  <phoneticPr fontId="1"/>
  <printOptions horizontalCentered="1"/>
  <pageMargins left="0.74803149606299213" right="0.74803149606299213" top="0.98425196850393704" bottom="0.98425196850393704" header="0.51181102362204722" footer="0.51181102362204722"/>
  <pageSetup paperSize="9" scale="120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K10"/>
  <sheetViews>
    <sheetView showGridLines="0" view="pageBreakPreview" zoomScale="130" zoomScaleNormal="100" zoomScaleSheetLayoutView="130" workbookViewId="0">
      <selection activeCell="I18" sqref="I18"/>
    </sheetView>
  </sheetViews>
  <sheetFormatPr defaultRowHeight="12.75"/>
  <cols>
    <col min="1" max="1" width="4.5" style="14" customWidth="1"/>
    <col min="2" max="6" width="8.125" style="14" customWidth="1"/>
    <col min="7" max="7" width="10" style="14" customWidth="1"/>
    <col min="8" max="11" width="8.125" style="14" customWidth="1"/>
    <col min="12" max="16384" width="9" style="14"/>
  </cols>
  <sheetData>
    <row r="1" spans="1:11" ht="13.5" customHeight="1"/>
    <row r="2" spans="1:11" ht="13.5">
      <c r="D2" s="242" t="s">
        <v>269</v>
      </c>
      <c r="E2" s="296" t="s">
        <v>86</v>
      </c>
      <c r="F2" s="296"/>
      <c r="G2" s="296"/>
      <c r="H2" s="296"/>
      <c r="I2" s="297"/>
    </row>
    <row r="3" spans="1:11">
      <c r="F3" s="121" t="s">
        <v>197</v>
      </c>
    </row>
    <row r="4" spans="1:11" ht="18" customHeight="1" thickBot="1">
      <c r="B4" s="14" t="s">
        <v>15</v>
      </c>
    </row>
    <row r="5" spans="1:11" ht="20.100000000000001" customHeight="1">
      <c r="A5" s="10"/>
      <c r="B5" s="349" t="s">
        <v>277</v>
      </c>
      <c r="C5" s="288"/>
      <c r="D5" s="287" t="s">
        <v>338</v>
      </c>
      <c r="E5" s="288"/>
      <c r="F5" s="350" t="s">
        <v>331</v>
      </c>
      <c r="G5" s="351"/>
      <c r="H5" s="295" t="s">
        <v>374</v>
      </c>
      <c r="I5" s="277"/>
      <c r="J5" s="319" t="s">
        <v>413</v>
      </c>
      <c r="K5" s="320"/>
    </row>
    <row r="6" spans="1:11" ht="20.100000000000001" customHeight="1">
      <c r="A6" s="10"/>
      <c r="B6" s="261" t="s">
        <v>13</v>
      </c>
      <c r="C6" s="260" t="s">
        <v>14</v>
      </c>
      <c r="D6" s="260" t="s">
        <v>13</v>
      </c>
      <c r="E6" s="260" t="s">
        <v>14</v>
      </c>
      <c r="F6" s="260" t="s">
        <v>13</v>
      </c>
      <c r="G6" s="260" t="s">
        <v>14</v>
      </c>
      <c r="H6" s="260" t="s">
        <v>13</v>
      </c>
      <c r="I6" s="260" t="s">
        <v>14</v>
      </c>
      <c r="J6" s="260" t="s">
        <v>13</v>
      </c>
      <c r="K6" s="260" t="s">
        <v>14</v>
      </c>
    </row>
    <row r="7" spans="1:11">
      <c r="B7" s="231"/>
      <c r="C7" s="231"/>
      <c r="D7" s="231"/>
      <c r="E7" s="231"/>
    </row>
    <row r="8" spans="1:11">
      <c r="B8" s="11">
        <v>1287</v>
      </c>
      <c r="C8" s="11">
        <v>5385</v>
      </c>
      <c r="D8" s="11">
        <v>1325</v>
      </c>
      <c r="E8" s="11">
        <v>5162</v>
      </c>
      <c r="F8" s="11">
        <v>1106</v>
      </c>
      <c r="G8" s="11">
        <v>3356</v>
      </c>
      <c r="H8" s="11">
        <v>1054</v>
      </c>
      <c r="I8" s="11">
        <v>3122</v>
      </c>
      <c r="J8" s="64">
        <v>1411</v>
      </c>
      <c r="K8" s="64">
        <v>3174</v>
      </c>
    </row>
    <row r="9" spans="1:11" ht="9.9499999999999993" customHeight="1" thickBot="1"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1" ht="18" customHeight="1">
      <c r="B10" s="14" t="s">
        <v>16</v>
      </c>
    </row>
  </sheetData>
  <mergeCells count="6">
    <mergeCell ref="B5:C5"/>
    <mergeCell ref="J5:K5"/>
    <mergeCell ref="E2:I2"/>
    <mergeCell ref="H5:I5"/>
    <mergeCell ref="D5:E5"/>
    <mergeCell ref="F5:G5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B1:J26"/>
  <sheetViews>
    <sheetView showGridLines="0" view="pageBreakPreview" zoomScale="120" zoomScaleNormal="100" zoomScaleSheetLayoutView="120" workbookViewId="0">
      <selection activeCell="I18" sqref="I18"/>
    </sheetView>
  </sheetViews>
  <sheetFormatPr defaultRowHeight="12.75"/>
  <cols>
    <col min="1" max="1" width="5" style="14" customWidth="1"/>
    <col min="2" max="2" width="4.625" style="14" bestFit="1" customWidth="1"/>
    <col min="3" max="3" width="3.625" style="14" bestFit="1" customWidth="1"/>
    <col min="4" max="4" width="4.625" style="14" customWidth="1"/>
    <col min="5" max="6" width="12.25" style="14" customWidth="1"/>
    <col min="7" max="8" width="11" style="14" customWidth="1"/>
    <col min="9" max="10" width="11.375" style="14" customWidth="1"/>
    <col min="11" max="11" width="3.25" style="14" customWidth="1"/>
    <col min="12" max="12" width="4" style="14" customWidth="1"/>
    <col min="13" max="16384" width="9" style="14"/>
  </cols>
  <sheetData>
    <row r="1" spans="2:10" ht="13.5" customHeight="1"/>
    <row r="2" spans="2:10" ht="18" customHeight="1">
      <c r="E2" s="242" t="s">
        <v>270</v>
      </c>
      <c r="F2" s="296" t="s">
        <v>304</v>
      </c>
      <c r="G2" s="353"/>
      <c r="H2" s="353"/>
      <c r="I2" s="236"/>
    </row>
    <row r="3" spans="2:10" ht="18" customHeight="1" thickBot="1">
      <c r="B3" s="14" t="s">
        <v>12</v>
      </c>
    </row>
    <row r="4" spans="2:10" ht="20.100000000000001" customHeight="1">
      <c r="B4" s="317" t="s">
        <v>17</v>
      </c>
      <c r="C4" s="317"/>
      <c r="D4" s="317"/>
      <c r="E4" s="295" t="s">
        <v>18</v>
      </c>
      <c r="F4" s="277"/>
      <c r="G4" s="319" t="s">
        <v>87</v>
      </c>
      <c r="H4" s="320"/>
      <c r="I4" s="295" t="s">
        <v>19</v>
      </c>
      <c r="J4" s="277"/>
    </row>
    <row r="5" spans="2:10" ht="30" customHeight="1">
      <c r="B5" s="318"/>
      <c r="C5" s="318"/>
      <c r="D5" s="318"/>
      <c r="E5" s="174" t="s">
        <v>170</v>
      </c>
      <c r="F5" s="175" t="s">
        <v>256</v>
      </c>
      <c r="G5" s="174" t="s">
        <v>170</v>
      </c>
      <c r="H5" s="175" t="s">
        <v>171</v>
      </c>
      <c r="I5" s="174" t="s">
        <v>170</v>
      </c>
      <c r="J5" s="176" t="s">
        <v>171</v>
      </c>
    </row>
    <row r="6" spans="2:10" ht="20.100000000000001" customHeight="1">
      <c r="B6" s="10" t="s">
        <v>406</v>
      </c>
      <c r="C6" s="46">
        <v>30</v>
      </c>
      <c r="D6" s="10" t="s">
        <v>414</v>
      </c>
      <c r="E6" s="32">
        <v>266672</v>
      </c>
      <c r="F6" s="11">
        <v>24992</v>
      </c>
      <c r="G6" s="11">
        <v>21161</v>
      </c>
      <c r="H6" s="11">
        <v>1702</v>
      </c>
      <c r="I6" s="11">
        <v>37896</v>
      </c>
      <c r="J6" s="11">
        <v>4650</v>
      </c>
    </row>
    <row r="7" spans="2:10" ht="20.100000000000001" customHeight="1">
      <c r="B7" s="55" t="s">
        <v>306</v>
      </c>
      <c r="C7" s="118" t="s">
        <v>305</v>
      </c>
      <c r="D7" s="10"/>
      <c r="E7" s="32">
        <v>248907</v>
      </c>
      <c r="F7" s="11">
        <v>22991</v>
      </c>
      <c r="G7" s="11">
        <v>19730</v>
      </c>
      <c r="H7" s="11">
        <v>1523</v>
      </c>
      <c r="I7" s="11">
        <v>35287</v>
      </c>
      <c r="J7" s="11">
        <v>4316</v>
      </c>
    </row>
    <row r="8" spans="2:10" s="121" customFormat="1" ht="20.100000000000001" customHeight="1">
      <c r="B8" s="10"/>
      <c r="C8" s="118">
        <v>2</v>
      </c>
      <c r="D8" s="10"/>
      <c r="E8" s="32">
        <v>232624</v>
      </c>
      <c r="F8" s="11">
        <v>20652</v>
      </c>
      <c r="G8" s="11">
        <v>18464</v>
      </c>
      <c r="H8" s="11">
        <v>1328</v>
      </c>
      <c r="I8" s="11">
        <v>33148</v>
      </c>
      <c r="J8" s="11">
        <v>3991</v>
      </c>
    </row>
    <row r="9" spans="2:10" s="121" customFormat="1" ht="20.100000000000001" customHeight="1">
      <c r="B9" s="14"/>
      <c r="C9" s="116">
        <v>3</v>
      </c>
      <c r="D9" s="117"/>
      <c r="E9" s="212">
        <v>217206</v>
      </c>
      <c r="F9" s="213">
        <v>19285</v>
      </c>
      <c r="G9" s="213">
        <v>17198</v>
      </c>
      <c r="H9" s="213">
        <v>1260</v>
      </c>
      <c r="I9" s="213">
        <v>31219</v>
      </c>
      <c r="J9" s="213">
        <v>3712</v>
      </c>
    </row>
    <row r="10" spans="2:10" ht="20.100000000000001" customHeight="1" thickBot="1">
      <c r="C10" s="116">
        <v>4</v>
      </c>
      <c r="D10" s="117"/>
      <c r="E10" s="212">
        <v>199005</v>
      </c>
      <c r="F10" s="213">
        <v>17317</v>
      </c>
      <c r="G10" s="213">
        <v>15707</v>
      </c>
      <c r="H10" s="213">
        <v>1118</v>
      </c>
      <c r="I10" s="213">
        <v>29006</v>
      </c>
      <c r="J10" s="213">
        <v>3344</v>
      </c>
    </row>
    <row r="11" spans="2:10" ht="17.45" customHeight="1">
      <c r="B11" s="230" t="s">
        <v>20</v>
      </c>
      <c r="C11" s="230"/>
      <c r="D11" s="230" t="s">
        <v>169</v>
      </c>
      <c r="E11" s="177"/>
      <c r="F11" s="177"/>
      <c r="G11" s="177"/>
      <c r="H11" s="177"/>
      <c r="I11" s="177"/>
      <c r="J11" s="177"/>
    </row>
    <row r="12" spans="2:10" ht="15" customHeight="1">
      <c r="B12" s="10"/>
      <c r="C12" s="42" t="s">
        <v>233</v>
      </c>
      <c r="E12" s="178"/>
      <c r="F12" s="178"/>
      <c r="G12" s="178"/>
      <c r="H12" s="178"/>
      <c r="I12" s="178"/>
      <c r="J12" s="178"/>
    </row>
    <row r="13" spans="2:10" ht="18" customHeight="1">
      <c r="C13" s="167"/>
      <c r="D13" s="352" t="s">
        <v>257</v>
      </c>
      <c r="E13" s="352"/>
      <c r="F13" s="352"/>
      <c r="G13" s="352"/>
      <c r="H13" s="352"/>
      <c r="I13" s="352"/>
      <c r="J13" s="178"/>
    </row>
    <row r="14" spans="2:10" ht="18" customHeight="1">
      <c r="D14" s="352"/>
      <c r="E14" s="352"/>
      <c r="F14" s="352"/>
      <c r="G14" s="352"/>
      <c r="H14" s="352"/>
      <c r="I14" s="352"/>
      <c r="J14" s="178"/>
    </row>
    <row r="15" spans="2:10" ht="15.75" customHeight="1">
      <c r="C15" s="10"/>
      <c r="D15" s="352"/>
      <c r="E15" s="352"/>
      <c r="F15" s="352"/>
      <c r="G15" s="352"/>
      <c r="H15" s="352"/>
      <c r="I15" s="352"/>
      <c r="J15" s="240"/>
    </row>
    <row r="16" spans="2:10" ht="13.5">
      <c r="C16" s="178"/>
      <c r="D16" s="178"/>
      <c r="E16" s="178"/>
      <c r="F16" s="178"/>
      <c r="G16" s="179"/>
      <c r="H16" s="179"/>
      <c r="I16" s="180"/>
      <c r="J16" s="180"/>
    </row>
    <row r="17" spans="3:10" ht="12.75" customHeight="1">
      <c r="C17" s="181"/>
      <c r="D17" s="181"/>
      <c r="E17" s="10"/>
      <c r="F17" s="10"/>
      <c r="G17" s="10"/>
      <c r="H17" s="10"/>
      <c r="I17" s="254"/>
    </row>
    <row r="18" spans="3:10">
      <c r="C18" s="181"/>
      <c r="D18" s="10"/>
      <c r="E18" s="181"/>
      <c r="F18" s="181"/>
      <c r="G18" s="10"/>
      <c r="H18" s="10"/>
      <c r="J18" s="182"/>
    </row>
    <row r="19" spans="3:10">
      <c r="D19" s="10"/>
    </row>
    <row r="22" spans="3:10">
      <c r="D22" s="10"/>
    </row>
    <row r="26" spans="3:10">
      <c r="D26" s="42"/>
    </row>
  </sheetData>
  <mergeCells count="6">
    <mergeCell ref="D13:I15"/>
    <mergeCell ref="F2:H2"/>
    <mergeCell ref="I4:J4"/>
    <mergeCell ref="B4:D5"/>
    <mergeCell ref="E4:F4"/>
    <mergeCell ref="G4:H4"/>
  </mergeCells>
  <phoneticPr fontI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8"/>
  <dimension ref="A1:S24"/>
  <sheetViews>
    <sheetView showGridLines="0" view="pageBreakPreview" zoomScale="130" zoomScaleNormal="100" zoomScaleSheetLayoutView="130" workbookViewId="0">
      <selection activeCell="I18" sqref="I18"/>
    </sheetView>
  </sheetViews>
  <sheetFormatPr defaultRowHeight="12.75"/>
  <cols>
    <col min="1" max="1" width="5" style="14" customWidth="1"/>
    <col min="2" max="2" width="4.5" style="14" customWidth="1"/>
    <col min="3" max="3" width="4.25" style="14" customWidth="1"/>
    <col min="4" max="4" width="4.5" style="14" customWidth="1"/>
    <col min="5" max="5" width="9.375" style="14" customWidth="1"/>
    <col min="6" max="8" width="8.375" style="14" customWidth="1"/>
    <col min="9" max="9" width="7.75" style="14" customWidth="1"/>
    <col min="10" max="11" width="7.5" style="14" customWidth="1"/>
    <col min="12" max="16384" width="9" style="14"/>
  </cols>
  <sheetData>
    <row r="1" spans="1:12" ht="13.5" customHeight="1"/>
    <row r="2" spans="1:12" ht="18" customHeight="1">
      <c r="D2" s="112" t="s">
        <v>271</v>
      </c>
      <c r="E2" s="296" t="s">
        <v>235</v>
      </c>
      <c r="F2" s="297"/>
      <c r="G2" s="297"/>
      <c r="H2" s="297"/>
      <c r="I2" s="297"/>
      <c r="J2" s="297"/>
      <c r="K2" s="240"/>
    </row>
    <row r="3" spans="1:12" ht="18" customHeight="1" thickBot="1"/>
    <row r="4" spans="1:12" ht="20.100000000000001" customHeight="1">
      <c r="B4" s="317" t="s">
        <v>168</v>
      </c>
      <c r="C4" s="317"/>
      <c r="D4" s="317"/>
      <c r="E4" s="251"/>
      <c r="F4" s="247"/>
      <c r="G4" s="247"/>
      <c r="H4" s="247"/>
      <c r="I4" s="247"/>
      <c r="J4" s="247"/>
      <c r="K4" s="247"/>
    </row>
    <row r="5" spans="1:12" ht="23.1" customHeight="1">
      <c r="B5" s="272"/>
      <c r="C5" s="272"/>
      <c r="D5" s="272"/>
      <c r="E5" s="100" t="s">
        <v>198</v>
      </c>
      <c r="F5" s="354" t="s">
        <v>191</v>
      </c>
      <c r="G5" s="355"/>
      <c r="H5" s="356"/>
      <c r="I5" s="354" t="s">
        <v>88</v>
      </c>
      <c r="J5" s="355"/>
      <c r="K5" s="355"/>
    </row>
    <row r="6" spans="1:12" ht="18" customHeight="1">
      <c r="B6" s="272"/>
      <c r="C6" s="272"/>
      <c r="D6" s="272"/>
      <c r="E6" s="101" t="s">
        <v>79</v>
      </c>
      <c r="F6" s="357" t="s">
        <v>79</v>
      </c>
      <c r="G6" s="357" t="s">
        <v>192</v>
      </c>
      <c r="H6" s="357" t="s">
        <v>193</v>
      </c>
      <c r="I6" s="357" t="s">
        <v>79</v>
      </c>
      <c r="J6" s="357" t="s">
        <v>192</v>
      </c>
      <c r="K6" s="358" t="s">
        <v>193</v>
      </c>
    </row>
    <row r="7" spans="1:12" ht="18" customHeight="1">
      <c r="B7" s="318"/>
      <c r="C7" s="318"/>
      <c r="D7" s="318"/>
      <c r="E7" s="229"/>
      <c r="F7" s="265"/>
      <c r="G7" s="265"/>
      <c r="H7" s="265"/>
      <c r="I7" s="265"/>
      <c r="J7" s="265"/>
      <c r="K7" s="359"/>
    </row>
    <row r="8" spans="1:12" ht="9.9499999999999993" customHeight="1">
      <c r="B8" s="10"/>
      <c r="C8" s="10"/>
      <c r="D8" s="10"/>
      <c r="E8" s="99"/>
      <c r="F8" s="62"/>
      <c r="G8" s="62"/>
      <c r="H8" s="62"/>
      <c r="I8" s="62"/>
      <c r="J8" s="62"/>
      <c r="K8" s="62"/>
    </row>
    <row r="9" spans="1:12" ht="21.95" customHeight="1">
      <c r="B9" s="10" t="s">
        <v>406</v>
      </c>
      <c r="C9" s="10">
        <v>30</v>
      </c>
      <c r="D9" s="10" t="s">
        <v>414</v>
      </c>
      <c r="E9" s="72">
        <v>22863</v>
      </c>
      <c r="F9" s="62">
        <v>21161</v>
      </c>
      <c r="G9" s="62">
        <v>18471</v>
      </c>
      <c r="H9" s="62">
        <v>2690</v>
      </c>
      <c r="I9" s="62">
        <v>1702</v>
      </c>
      <c r="J9" s="62">
        <v>183</v>
      </c>
      <c r="K9" s="62">
        <v>1519</v>
      </c>
    </row>
    <row r="10" spans="1:12" ht="21.95" customHeight="1">
      <c r="B10" s="55" t="s">
        <v>306</v>
      </c>
      <c r="C10" s="241" t="s">
        <v>305</v>
      </c>
      <c r="D10" s="10"/>
      <c r="E10" s="72">
        <v>21253</v>
      </c>
      <c r="F10" s="62">
        <v>19730</v>
      </c>
      <c r="G10" s="62">
        <v>17236</v>
      </c>
      <c r="H10" s="62">
        <v>2494</v>
      </c>
      <c r="I10" s="62">
        <v>1523</v>
      </c>
      <c r="J10" s="62">
        <v>161</v>
      </c>
      <c r="K10" s="62">
        <v>1362</v>
      </c>
    </row>
    <row r="11" spans="1:12" s="121" customFormat="1" ht="21.95" customHeight="1">
      <c r="B11" s="10"/>
      <c r="C11" s="241">
        <v>2</v>
      </c>
      <c r="D11" s="10"/>
      <c r="E11" s="72">
        <v>19792</v>
      </c>
      <c r="F11" s="62">
        <v>18464</v>
      </c>
      <c r="G11" s="62">
        <v>16178</v>
      </c>
      <c r="H11" s="62">
        <v>2286</v>
      </c>
      <c r="I11" s="62">
        <v>1328</v>
      </c>
      <c r="J11" s="62">
        <v>129</v>
      </c>
      <c r="K11" s="62">
        <v>1199</v>
      </c>
    </row>
    <row r="12" spans="1:12" s="121" customFormat="1" ht="21.95" customHeight="1">
      <c r="A12" s="14"/>
      <c r="B12" s="10"/>
      <c r="C12" s="183">
        <v>3</v>
      </c>
      <c r="D12" s="184"/>
      <c r="E12" s="94">
        <f>F12+I12</f>
        <v>18458</v>
      </c>
      <c r="F12" s="95">
        <f>G12+H12</f>
        <v>17198</v>
      </c>
      <c r="G12" s="95">
        <v>15020</v>
      </c>
      <c r="H12" s="95">
        <v>2178</v>
      </c>
      <c r="I12" s="95">
        <f>J12+K12</f>
        <v>1260</v>
      </c>
      <c r="J12" s="95">
        <v>128</v>
      </c>
      <c r="K12" s="95">
        <v>1132</v>
      </c>
      <c r="L12" s="14"/>
    </row>
    <row r="13" spans="1:12" s="121" customFormat="1" ht="2.25" customHeight="1">
      <c r="B13" s="55"/>
      <c r="D13" s="14"/>
      <c r="E13" s="94"/>
      <c r="F13" s="95"/>
      <c r="G13" s="95"/>
      <c r="H13" s="95"/>
      <c r="I13" s="95"/>
      <c r="J13" s="95"/>
      <c r="K13" s="95"/>
    </row>
    <row r="14" spans="1:12" s="121" customFormat="1" ht="21.95" customHeight="1">
      <c r="B14" s="183"/>
      <c r="C14" s="183">
        <v>4</v>
      </c>
      <c r="D14" s="184"/>
      <c r="E14" s="94">
        <f>F14+I14</f>
        <v>16825</v>
      </c>
      <c r="F14" s="95">
        <f t="shared" ref="F14" si="0">G14+H14</f>
        <v>15707</v>
      </c>
      <c r="G14" s="95">
        <v>13712</v>
      </c>
      <c r="H14" s="95">
        <v>1995</v>
      </c>
      <c r="I14" s="95">
        <f t="shared" ref="I14" si="1">J14+K14</f>
        <v>1118</v>
      </c>
      <c r="J14" s="95">
        <v>107</v>
      </c>
      <c r="K14" s="95">
        <v>1011</v>
      </c>
    </row>
    <row r="15" spans="1:12" s="121" customFormat="1" ht="2.25" customHeight="1" thickBot="1">
      <c r="B15" s="78"/>
      <c r="C15" s="55"/>
      <c r="D15" s="55"/>
      <c r="E15" s="196"/>
      <c r="F15" s="197"/>
      <c r="G15" s="197"/>
      <c r="H15" s="197"/>
      <c r="I15" s="197"/>
      <c r="J15" s="197"/>
      <c r="K15" s="197"/>
    </row>
    <row r="16" spans="1:12" ht="18" customHeight="1">
      <c r="B16" s="14" t="s">
        <v>227</v>
      </c>
      <c r="C16" s="185"/>
      <c r="D16" s="186"/>
      <c r="E16" s="230"/>
      <c r="F16" s="230"/>
      <c r="G16" s="230"/>
      <c r="H16" s="230"/>
      <c r="I16" s="230"/>
      <c r="J16" s="230"/>
      <c r="K16" s="230"/>
    </row>
    <row r="17" spans="3:19" ht="18" customHeight="1">
      <c r="C17" s="14" t="s">
        <v>236</v>
      </c>
      <c r="D17" s="182"/>
      <c r="E17" s="102"/>
      <c r="F17" s="102"/>
      <c r="G17" s="102"/>
      <c r="H17" s="102"/>
      <c r="I17" s="102"/>
      <c r="J17" s="102"/>
      <c r="K17" s="102"/>
    </row>
    <row r="18" spans="3:19">
      <c r="D18" s="102"/>
    </row>
    <row r="19" spans="3:19">
      <c r="C19" s="102"/>
      <c r="D19" s="102"/>
    </row>
    <row r="24" spans="3:19" ht="13.5">
      <c r="N24" s="296"/>
      <c r="O24" s="297"/>
      <c r="P24" s="297"/>
      <c r="Q24" s="297"/>
      <c r="R24" s="297"/>
      <c r="S24" s="297"/>
    </row>
  </sheetData>
  <mergeCells count="11">
    <mergeCell ref="N24:S24"/>
    <mergeCell ref="J6:J7"/>
    <mergeCell ref="K6:K7"/>
    <mergeCell ref="E2:J2"/>
    <mergeCell ref="G6:G7"/>
    <mergeCell ref="B4:D7"/>
    <mergeCell ref="F5:H5"/>
    <mergeCell ref="I5:K5"/>
    <mergeCell ref="F6:F7"/>
    <mergeCell ref="H6:H7"/>
    <mergeCell ref="I6:I7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I11"/>
  <sheetViews>
    <sheetView showGridLines="0" view="pageBreakPreview" zoomScale="120" zoomScaleNormal="100" zoomScaleSheetLayoutView="120" workbookViewId="0">
      <selection activeCell="I18" sqref="I18"/>
    </sheetView>
  </sheetViews>
  <sheetFormatPr defaultRowHeight="12.75"/>
  <cols>
    <col min="1" max="1" width="5" style="14" customWidth="1"/>
    <col min="2" max="2" width="7.75" style="14" customWidth="1"/>
    <col min="3" max="3" width="14.875" style="14" customWidth="1"/>
    <col min="4" max="8" width="11.875" style="14" customWidth="1"/>
    <col min="9" max="16384" width="9" style="14"/>
  </cols>
  <sheetData>
    <row r="1" spans="2:9" ht="13.5" customHeight="1"/>
    <row r="2" spans="2:9" ht="18" customHeight="1">
      <c r="C2" s="43" t="s">
        <v>260</v>
      </c>
      <c r="D2" s="121" t="s">
        <v>252</v>
      </c>
      <c r="E2" s="121"/>
      <c r="F2" s="121"/>
    </row>
    <row r="3" spans="2:9" ht="18" customHeight="1" thickBot="1">
      <c r="B3" s="14" t="s">
        <v>202</v>
      </c>
      <c r="G3" s="273" t="s">
        <v>203</v>
      </c>
      <c r="H3" s="273"/>
    </row>
    <row r="4" spans="2:9" ht="18" customHeight="1">
      <c r="B4" s="277" t="s">
        <v>122</v>
      </c>
      <c r="C4" s="278"/>
      <c r="D4" s="237" t="s">
        <v>275</v>
      </c>
      <c r="E4" s="237" t="s">
        <v>308</v>
      </c>
      <c r="F4" s="237" t="s">
        <v>329</v>
      </c>
      <c r="G4" s="249" t="s">
        <v>370</v>
      </c>
      <c r="H4" s="249" t="s">
        <v>404</v>
      </c>
    </row>
    <row r="5" spans="2:9" ht="18" customHeight="1">
      <c r="B5" s="279" t="s">
        <v>77</v>
      </c>
      <c r="C5" s="280"/>
      <c r="D5" s="58">
        <f>SUM(D7:D8)</f>
        <v>4703</v>
      </c>
      <c r="E5" s="58">
        <f>SUM(E7:E8)</f>
        <v>4703</v>
      </c>
      <c r="F5" s="58">
        <f>SUM(F7:F8)</f>
        <v>4703</v>
      </c>
      <c r="G5" s="201">
        <f>SUM(G7:G8)</f>
        <v>4703</v>
      </c>
      <c r="H5" s="201">
        <f>SUM(H7:H8)</f>
        <v>4703</v>
      </c>
    </row>
    <row r="6" spans="2:9" ht="6.95" customHeight="1">
      <c r="B6" s="10"/>
      <c r="C6" s="37"/>
      <c r="E6" s="58"/>
      <c r="F6" s="58"/>
      <c r="G6" s="58"/>
      <c r="H6" s="58"/>
    </row>
    <row r="7" spans="2:9" ht="18" customHeight="1">
      <c r="B7" s="272" t="s">
        <v>204</v>
      </c>
      <c r="C7" s="281"/>
      <c r="D7" s="58">
        <v>2455</v>
      </c>
      <c r="E7" s="58">
        <v>2455</v>
      </c>
      <c r="F7" s="58">
        <v>2455</v>
      </c>
      <c r="G7" s="201">
        <v>2455</v>
      </c>
      <c r="H7" s="201">
        <v>2455</v>
      </c>
    </row>
    <row r="8" spans="2:9" ht="18" customHeight="1" thickBot="1">
      <c r="B8" s="282" t="s">
        <v>205</v>
      </c>
      <c r="C8" s="283"/>
      <c r="D8" s="59">
        <v>2248</v>
      </c>
      <c r="E8" s="59">
        <v>2248</v>
      </c>
      <c r="F8" s="59">
        <v>2248</v>
      </c>
      <c r="G8" s="225">
        <v>2248</v>
      </c>
      <c r="H8" s="225">
        <v>2248</v>
      </c>
      <c r="I8" s="58"/>
    </row>
    <row r="9" spans="2:9" ht="18" customHeight="1">
      <c r="B9" s="230" t="s">
        <v>206</v>
      </c>
      <c r="C9" s="274" t="s">
        <v>164</v>
      </c>
      <c r="D9" s="275"/>
      <c r="E9" s="275"/>
      <c r="F9" s="275"/>
      <c r="G9" s="275"/>
      <c r="H9" s="275"/>
    </row>
    <row r="10" spans="2:9" ht="12.75" customHeight="1">
      <c r="C10" s="276"/>
      <c r="D10" s="276"/>
      <c r="E10" s="276"/>
      <c r="F10" s="276"/>
      <c r="G10" s="276"/>
      <c r="H10" s="276"/>
    </row>
    <row r="11" spans="2:9" ht="12.75" customHeight="1">
      <c r="C11" s="276"/>
      <c r="D11" s="276"/>
      <c r="E11" s="276"/>
      <c r="F11" s="276"/>
      <c r="G11" s="276"/>
      <c r="H11" s="276"/>
    </row>
  </sheetData>
  <mergeCells count="6">
    <mergeCell ref="G3:H3"/>
    <mergeCell ref="C9:H11"/>
    <mergeCell ref="B4:C4"/>
    <mergeCell ref="B5:C5"/>
    <mergeCell ref="B7:C7"/>
    <mergeCell ref="B8:C8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7"/>
  <sheetViews>
    <sheetView showGridLines="0" view="pageBreakPreview" zoomScale="140" zoomScaleNormal="100" zoomScaleSheetLayoutView="140" workbookViewId="0">
      <selection activeCell="I18" sqref="I18"/>
    </sheetView>
  </sheetViews>
  <sheetFormatPr defaultRowHeight="12.75"/>
  <cols>
    <col min="1" max="1" width="5" style="14" customWidth="1"/>
    <col min="2" max="5" width="8.125" style="14" customWidth="1"/>
    <col min="6" max="6" width="8.25" style="14" customWidth="1"/>
    <col min="7" max="7" width="8.625" style="14" bestFit="1" customWidth="1"/>
    <col min="8" max="9" width="8.5" style="14" bestFit="1" customWidth="1"/>
    <col min="10" max="11" width="8.125" style="14" customWidth="1"/>
    <col min="12" max="16384" width="9" style="14"/>
  </cols>
  <sheetData>
    <row r="1" spans="1:12" ht="13.5" customHeight="1"/>
    <row r="2" spans="1:12" ht="18" customHeight="1">
      <c r="D2" s="242" t="s">
        <v>261</v>
      </c>
      <c r="E2" s="286" t="s">
        <v>78</v>
      </c>
      <c r="F2" s="286"/>
      <c r="G2" s="286"/>
      <c r="H2" s="286"/>
      <c r="I2" s="286"/>
    </row>
    <row r="3" spans="1:12" ht="18" customHeight="1" thickBot="1"/>
    <row r="4" spans="1:12" ht="18" customHeight="1">
      <c r="A4" s="10"/>
      <c r="B4" s="289" t="s">
        <v>272</v>
      </c>
      <c r="C4" s="290"/>
      <c r="D4" s="287" t="s">
        <v>277</v>
      </c>
      <c r="E4" s="288"/>
      <c r="F4" s="287" t="s">
        <v>332</v>
      </c>
      <c r="G4" s="288"/>
      <c r="H4" s="284" t="s">
        <v>371</v>
      </c>
      <c r="I4" s="285"/>
      <c r="J4" s="284" t="s">
        <v>405</v>
      </c>
      <c r="K4" s="285"/>
      <c r="L4" s="10"/>
    </row>
    <row r="5" spans="1:12" ht="18" customHeight="1">
      <c r="B5" s="226" t="s">
        <v>199</v>
      </c>
      <c r="C5" s="259" t="s">
        <v>200</v>
      </c>
      <c r="D5" s="260" t="s">
        <v>199</v>
      </c>
      <c r="E5" s="260" t="s">
        <v>200</v>
      </c>
      <c r="F5" s="260" t="s">
        <v>199</v>
      </c>
      <c r="G5" s="260" t="s">
        <v>200</v>
      </c>
      <c r="H5" s="260" t="s">
        <v>199</v>
      </c>
      <c r="I5" s="260" t="s">
        <v>200</v>
      </c>
      <c r="J5" s="260" t="s">
        <v>199</v>
      </c>
      <c r="K5" s="260" t="s">
        <v>200</v>
      </c>
      <c r="L5" s="10"/>
    </row>
    <row r="6" spans="1:12" ht="24.95" customHeight="1" thickBot="1">
      <c r="B6" s="60">
        <v>20894</v>
      </c>
      <c r="C6" s="60">
        <v>20860</v>
      </c>
      <c r="D6" s="60">
        <v>19621</v>
      </c>
      <c r="E6" s="60">
        <v>19562</v>
      </c>
      <c r="F6" s="60">
        <v>21489</v>
      </c>
      <c r="G6" s="60">
        <v>21505</v>
      </c>
      <c r="H6" s="224">
        <v>19303</v>
      </c>
      <c r="I6" s="224">
        <v>19278</v>
      </c>
      <c r="J6" s="224">
        <v>18373</v>
      </c>
      <c r="K6" s="224">
        <v>18388</v>
      </c>
      <c r="L6" s="10"/>
    </row>
    <row r="7" spans="1:12" ht="18" customHeight="1">
      <c r="B7" s="14" t="s">
        <v>165</v>
      </c>
    </row>
  </sheetData>
  <mergeCells count="6">
    <mergeCell ref="J4:K4"/>
    <mergeCell ref="H4:I4"/>
    <mergeCell ref="E2:I2"/>
    <mergeCell ref="F4:G4"/>
    <mergeCell ref="B4:C4"/>
    <mergeCell ref="D4:E4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T23"/>
  <sheetViews>
    <sheetView showGridLines="0" view="pageBreakPreview" zoomScaleNormal="100" workbookViewId="0">
      <selection activeCell="I18" sqref="I18"/>
    </sheetView>
  </sheetViews>
  <sheetFormatPr defaultRowHeight="12.75"/>
  <cols>
    <col min="1" max="1" width="3.5" style="14" customWidth="1"/>
    <col min="2" max="2" width="3.625" style="14" customWidth="1"/>
    <col min="3" max="3" width="4.625" style="14" bestFit="1" customWidth="1"/>
    <col min="4" max="4" width="4.5" style="14" bestFit="1" customWidth="1"/>
    <col min="5" max="5" width="9.5" style="14" customWidth="1"/>
    <col min="6" max="6" width="9.875" style="14" customWidth="1"/>
    <col min="7" max="7" width="14.125" style="14" bestFit="1" customWidth="1"/>
    <col min="8" max="11" width="9.875" style="14" customWidth="1"/>
    <col min="12" max="12" width="1.25" style="14" customWidth="1"/>
    <col min="13" max="13" width="9.5" style="14" customWidth="1"/>
    <col min="14" max="14" width="10.75" style="14" customWidth="1"/>
    <col min="15" max="15" width="9.5" style="14" customWidth="1"/>
    <col min="16" max="16" width="10.5" style="14" customWidth="1"/>
    <col min="17" max="17" width="9.5" style="14" customWidth="1"/>
    <col min="18" max="18" width="10.25" style="14" customWidth="1"/>
    <col min="19" max="19" width="9.5" style="14" customWidth="1"/>
    <col min="20" max="20" width="14.125" style="14" bestFit="1" customWidth="1"/>
    <col min="21" max="16384" width="9" style="14"/>
  </cols>
  <sheetData>
    <row r="1" spans="1:20" ht="13.5" customHeight="1"/>
    <row r="2" spans="1:20" ht="18" customHeight="1">
      <c r="G2" s="236"/>
      <c r="H2" s="236"/>
      <c r="I2" s="242" t="s">
        <v>262</v>
      </c>
      <c r="J2" s="296" t="s">
        <v>248</v>
      </c>
      <c r="K2" s="296"/>
      <c r="L2" s="296"/>
      <c r="M2" s="296"/>
      <c r="N2" s="296"/>
      <c r="O2" s="296"/>
    </row>
    <row r="3" spans="1:20" ht="18" customHeight="1" thickBot="1">
      <c r="C3" s="14" t="s">
        <v>96</v>
      </c>
    </row>
    <row r="4" spans="1:20" ht="18" customHeight="1">
      <c r="C4" s="291" t="s">
        <v>166</v>
      </c>
      <c r="D4" s="291"/>
      <c r="E4" s="292"/>
      <c r="F4" s="295" t="s">
        <v>79</v>
      </c>
      <c r="G4" s="278"/>
      <c r="H4" s="295" t="s">
        <v>98</v>
      </c>
      <c r="I4" s="277"/>
      <c r="J4" s="295" t="s">
        <v>99</v>
      </c>
      <c r="K4" s="277"/>
      <c r="L4" s="237"/>
      <c r="M4" s="277" t="s">
        <v>100</v>
      </c>
      <c r="N4" s="277"/>
      <c r="O4" s="295" t="s">
        <v>101</v>
      </c>
      <c r="P4" s="277"/>
      <c r="Q4" s="295" t="s">
        <v>102</v>
      </c>
      <c r="R4" s="277"/>
      <c r="S4" s="295" t="s">
        <v>195</v>
      </c>
      <c r="T4" s="277"/>
    </row>
    <row r="5" spans="1:20" ht="18" customHeight="1">
      <c r="C5" s="293"/>
      <c r="D5" s="293"/>
      <c r="E5" s="294"/>
      <c r="F5" s="259" t="s">
        <v>103</v>
      </c>
      <c r="G5" s="259" t="s">
        <v>104</v>
      </c>
      <c r="H5" s="259" t="s">
        <v>103</v>
      </c>
      <c r="I5" s="259" t="s">
        <v>104</v>
      </c>
      <c r="J5" s="259" t="s">
        <v>103</v>
      </c>
      <c r="K5" s="259" t="s">
        <v>104</v>
      </c>
      <c r="L5" s="259"/>
      <c r="M5" s="248" t="s">
        <v>103</v>
      </c>
      <c r="N5" s="259" t="s">
        <v>104</v>
      </c>
      <c r="O5" s="259" t="s">
        <v>103</v>
      </c>
      <c r="P5" s="259" t="s">
        <v>104</v>
      </c>
      <c r="Q5" s="259" t="s">
        <v>103</v>
      </c>
      <c r="R5" s="259" t="s">
        <v>104</v>
      </c>
      <c r="S5" s="259" t="s">
        <v>103</v>
      </c>
      <c r="T5" s="259" t="s">
        <v>104</v>
      </c>
    </row>
    <row r="6" spans="1:20" ht="6.75" customHeight="1">
      <c r="C6" s="46"/>
      <c r="D6" s="46"/>
      <c r="E6" s="46"/>
      <c r="F6" s="252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</row>
    <row r="7" spans="1:20">
      <c r="C7" s="10" t="s">
        <v>406</v>
      </c>
      <c r="D7" s="10">
        <v>28</v>
      </c>
      <c r="E7" s="46" t="s">
        <v>407</v>
      </c>
      <c r="F7" s="57">
        <v>3680</v>
      </c>
      <c r="G7" s="58">
        <v>12631314</v>
      </c>
      <c r="H7" s="58">
        <v>2793</v>
      </c>
      <c r="I7" s="58">
        <v>574046</v>
      </c>
      <c r="J7" s="58">
        <v>112</v>
      </c>
      <c r="K7" s="58">
        <v>82518</v>
      </c>
      <c r="L7" s="58"/>
      <c r="M7" s="58">
        <v>107</v>
      </c>
      <c r="N7" s="58">
        <v>263011</v>
      </c>
      <c r="O7" s="58">
        <v>275</v>
      </c>
      <c r="P7" s="58">
        <v>1299932</v>
      </c>
      <c r="Q7" s="58">
        <v>100</v>
      </c>
      <c r="R7" s="58">
        <v>709292</v>
      </c>
      <c r="S7" s="58">
        <v>293</v>
      </c>
      <c r="T7" s="58">
        <v>9702515</v>
      </c>
    </row>
    <row r="8" spans="1:20">
      <c r="C8" s="10"/>
      <c r="D8" s="10">
        <v>29</v>
      </c>
      <c r="E8" s="10"/>
      <c r="F8" s="57">
        <v>3774</v>
      </c>
      <c r="G8" s="58">
        <v>12800061</v>
      </c>
      <c r="H8" s="58">
        <v>2883</v>
      </c>
      <c r="I8" s="58">
        <v>599827</v>
      </c>
      <c r="J8" s="58">
        <v>96</v>
      </c>
      <c r="K8" s="58">
        <v>71128</v>
      </c>
      <c r="L8" s="58"/>
      <c r="M8" s="58">
        <v>159</v>
      </c>
      <c r="N8" s="58">
        <v>396252</v>
      </c>
      <c r="O8" s="58">
        <v>252</v>
      </c>
      <c r="P8" s="58">
        <v>1224707</v>
      </c>
      <c r="Q8" s="58">
        <v>91</v>
      </c>
      <c r="R8" s="58">
        <v>645042</v>
      </c>
      <c r="S8" s="58">
        <v>293</v>
      </c>
      <c r="T8" s="58">
        <v>9863105</v>
      </c>
    </row>
    <row r="9" spans="1:20">
      <c r="A9" s="13"/>
      <c r="B9" s="13"/>
      <c r="C9" s="56"/>
      <c r="D9" s="14">
        <v>30</v>
      </c>
      <c r="E9" s="10"/>
      <c r="F9" s="57">
        <v>3787</v>
      </c>
      <c r="G9" s="58">
        <v>13262821</v>
      </c>
      <c r="H9" s="58">
        <v>2832</v>
      </c>
      <c r="I9" s="58">
        <v>595798</v>
      </c>
      <c r="J9" s="58">
        <v>246</v>
      </c>
      <c r="K9" s="58">
        <v>182460</v>
      </c>
      <c r="L9" s="58"/>
      <c r="M9" s="58">
        <v>134</v>
      </c>
      <c r="N9" s="58">
        <v>338428</v>
      </c>
      <c r="O9" s="58">
        <v>154</v>
      </c>
      <c r="P9" s="58">
        <v>752544</v>
      </c>
      <c r="Q9" s="58">
        <v>123</v>
      </c>
      <c r="R9" s="58">
        <v>841628</v>
      </c>
      <c r="S9" s="58">
        <v>298</v>
      </c>
      <c r="T9" s="58">
        <v>10551963</v>
      </c>
    </row>
    <row r="10" spans="1:20" s="13" customFormat="1">
      <c r="B10" s="14"/>
      <c r="C10" s="241" t="s">
        <v>334</v>
      </c>
      <c r="D10" s="254" t="s">
        <v>305</v>
      </c>
      <c r="E10" s="10"/>
      <c r="F10" s="57">
        <v>3743</v>
      </c>
      <c r="G10" s="58">
        <v>13867486</v>
      </c>
      <c r="H10" s="58">
        <v>2687</v>
      </c>
      <c r="I10" s="58">
        <v>527436</v>
      </c>
      <c r="J10" s="58">
        <v>177</v>
      </c>
      <c r="K10" s="58">
        <v>132326</v>
      </c>
      <c r="L10" s="58"/>
      <c r="M10" s="58">
        <v>282</v>
      </c>
      <c r="N10" s="58">
        <v>750105</v>
      </c>
      <c r="O10" s="58">
        <v>190</v>
      </c>
      <c r="P10" s="58">
        <v>804975</v>
      </c>
      <c r="Q10" s="58">
        <v>97</v>
      </c>
      <c r="R10" s="58">
        <v>649482</v>
      </c>
      <c r="S10" s="58">
        <v>310</v>
      </c>
      <c r="T10" s="58">
        <v>11003162</v>
      </c>
    </row>
    <row r="11" spans="1:20" s="13" customFormat="1">
      <c r="B11" s="14"/>
      <c r="C11" s="187"/>
      <c r="D11" s="254">
        <v>2</v>
      </c>
      <c r="E11" s="10"/>
      <c r="F11" s="90">
        <f>H11+J11+M11+O11+Q11+S11</f>
        <v>3361</v>
      </c>
      <c r="G11" s="91">
        <f>I11+K11+N11+P11+R11+T11</f>
        <v>13037024</v>
      </c>
      <c r="H11" s="91">
        <v>2357</v>
      </c>
      <c r="I11" s="91">
        <v>436845</v>
      </c>
      <c r="J11" s="91">
        <v>130</v>
      </c>
      <c r="K11" s="91">
        <v>98535</v>
      </c>
      <c r="L11" s="91"/>
      <c r="M11" s="91">
        <v>359</v>
      </c>
      <c r="N11" s="91">
        <v>1007098</v>
      </c>
      <c r="O11" s="91">
        <v>189</v>
      </c>
      <c r="P11" s="91">
        <v>816470</v>
      </c>
      <c r="Q11" s="91">
        <v>92</v>
      </c>
      <c r="R11" s="91">
        <v>620471</v>
      </c>
      <c r="S11" s="91">
        <v>234</v>
      </c>
      <c r="T11" s="91">
        <v>10057605</v>
      </c>
    </row>
    <row r="12" spans="1:20" ht="6.75" customHeight="1">
      <c r="C12" s="298"/>
      <c r="D12" s="298"/>
      <c r="E12" s="255"/>
      <c r="F12" s="90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</row>
    <row r="13" spans="1:20" s="13" customFormat="1">
      <c r="B13" s="14"/>
      <c r="C13" s="187"/>
      <c r="D13" s="183">
        <v>3</v>
      </c>
      <c r="E13" s="117"/>
      <c r="F13" s="90">
        <v>3291</v>
      </c>
      <c r="G13" s="91">
        <v>11936274</v>
      </c>
      <c r="H13" s="91">
        <v>2384</v>
      </c>
      <c r="I13" s="91">
        <v>425630</v>
      </c>
      <c r="J13" s="91">
        <v>105</v>
      </c>
      <c r="K13" s="91">
        <v>78812</v>
      </c>
      <c r="L13" s="91">
        <v>309</v>
      </c>
      <c r="M13" s="91">
        <v>309</v>
      </c>
      <c r="N13" s="91">
        <v>885408</v>
      </c>
      <c r="O13" s="91">
        <v>159</v>
      </c>
      <c r="P13" s="91">
        <v>699457</v>
      </c>
      <c r="Q13" s="91">
        <v>80</v>
      </c>
      <c r="R13" s="91">
        <v>543248</v>
      </c>
      <c r="S13" s="91">
        <v>254</v>
      </c>
      <c r="T13" s="91">
        <v>9303719</v>
      </c>
    </row>
    <row r="14" spans="1:20" ht="6.75" customHeight="1" thickBot="1">
      <c r="C14" s="273"/>
      <c r="D14" s="273"/>
      <c r="E14" s="15"/>
      <c r="F14" s="70"/>
      <c r="G14" s="71"/>
      <c r="H14" s="71"/>
      <c r="I14" s="71"/>
      <c r="J14" s="71"/>
      <c r="K14" s="71"/>
      <c r="L14" s="17"/>
      <c r="M14" s="71"/>
      <c r="N14" s="71"/>
      <c r="O14" s="71"/>
      <c r="P14" s="71"/>
      <c r="Q14" s="71"/>
      <c r="R14" s="71"/>
      <c r="S14" s="71"/>
      <c r="T14" s="71"/>
    </row>
    <row r="15" spans="1:20" ht="18" customHeight="1">
      <c r="C15" s="14" t="s">
        <v>333</v>
      </c>
    </row>
    <row r="23" spans="8:12" ht="13.5">
      <c r="H23" s="296"/>
      <c r="I23" s="296"/>
      <c r="J23" s="296"/>
      <c r="K23" s="297"/>
      <c r="L23" s="297"/>
    </row>
  </sheetData>
  <mergeCells count="12">
    <mergeCell ref="J2:O2"/>
    <mergeCell ref="S4:T4"/>
    <mergeCell ref="F4:G4"/>
    <mergeCell ref="J4:K4"/>
    <mergeCell ref="H4:I4"/>
    <mergeCell ref="M4:N4"/>
    <mergeCell ref="O4:P4"/>
    <mergeCell ref="C4:E5"/>
    <mergeCell ref="C14:D14"/>
    <mergeCell ref="Q4:R4"/>
    <mergeCell ref="H23:L23"/>
    <mergeCell ref="C12:D12"/>
  </mergeCells>
  <phoneticPr fontId="1"/>
  <pageMargins left="0.39370078740157483" right="0.39370078740157483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Z33"/>
  <sheetViews>
    <sheetView showGridLines="0" view="pageBreakPreview" zoomScaleNormal="75" zoomScaleSheetLayoutView="100" workbookViewId="0">
      <selection activeCell="I18" sqref="I18"/>
    </sheetView>
  </sheetViews>
  <sheetFormatPr defaultRowHeight="12.75"/>
  <cols>
    <col min="1" max="1" width="5" style="14" customWidth="1"/>
    <col min="2" max="2" width="2.625" style="14" customWidth="1"/>
    <col min="3" max="3" width="4" style="14" customWidth="1"/>
    <col min="4" max="4" width="4.625" style="14" bestFit="1" customWidth="1"/>
    <col min="5" max="5" width="4.25" style="14" bestFit="1" customWidth="1"/>
    <col min="6" max="6" width="5.875" style="14" customWidth="1"/>
    <col min="7" max="7" width="18.625" style="14" customWidth="1"/>
    <col min="8" max="10" width="13.875" style="14" customWidth="1"/>
    <col min="11" max="15" width="13.625" style="14" customWidth="1"/>
    <col min="16" max="16" width="13.375" style="14" customWidth="1"/>
    <col min="17" max="17" width="5" style="14" customWidth="1"/>
    <col min="18" max="16384" width="9" style="14"/>
  </cols>
  <sheetData>
    <row r="1" spans="1:26" ht="13.5" customHeight="1"/>
    <row r="2" spans="1:26" ht="18" customHeight="1">
      <c r="G2" s="234"/>
      <c r="H2" s="234"/>
      <c r="I2" s="299" t="s">
        <v>366</v>
      </c>
      <c r="J2" s="300"/>
      <c r="K2" s="300"/>
      <c r="L2" s="300"/>
    </row>
    <row r="3" spans="1:26" ht="18" customHeight="1" thickBot="1">
      <c r="B3" s="14" t="s">
        <v>106</v>
      </c>
    </row>
    <row r="4" spans="1:26" ht="18" customHeight="1">
      <c r="B4" s="122"/>
      <c r="C4" s="277" t="s">
        <v>97</v>
      </c>
      <c r="D4" s="277"/>
      <c r="E4" s="277"/>
      <c r="F4" s="277"/>
      <c r="G4" s="237" t="s">
        <v>79</v>
      </c>
      <c r="H4" s="237" t="s">
        <v>107</v>
      </c>
      <c r="I4" s="237" t="s">
        <v>108</v>
      </c>
      <c r="J4" s="237" t="s">
        <v>109</v>
      </c>
      <c r="K4" s="188" t="s">
        <v>110</v>
      </c>
      <c r="L4" s="237" t="s">
        <v>111</v>
      </c>
      <c r="M4" s="237" t="s">
        <v>112</v>
      </c>
      <c r="N4" s="237" t="s">
        <v>113</v>
      </c>
      <c r="O4" s="237" t="s">
        <v>114</v>
      </c>
      <c r="P4" s="123" t="s">
        <v>115</v>
      </c>
    </row>
    <row r="5" spans="1:26" ht="6.75" customHeight="1">
      <c r="B5" s="10"/>
      <c r="C5" s="231"/>
      <c r="D5" s="231"/>
      <c r="E5" s="231"/>
      <c r="F5" s="231"/>
      <c r="G5" s="252"/>
      <c r="H5" s="231"/>
      <c r="I5" s="231"/>
      <c r="J5" s="231"/>
      <c r="K5" s="124"/>
      <c r="L5" s="231"/>
      <c r="M5" s="231"/>
      <c r="N5" s="231"/>
      <c r="O5" s="231"/>
      <c r="P5" s="125"/>
    </row>
    <row r="6" spans="1:26">
      <c r="B6" s="10"/>
      <c r="C6" s="126" t="s">
        <v>116</v>
      </c>
      <c r="D6" s="10"/>
      <c r="E6" s="10"/>
      <c r="F6" s="10"/>
      <c r="G6" s="21"/>
      <c r="H6" s="10"/>
      <c r="I6" s="10"/>
      <c r="J6" s="10"/>
      <c r="K6" s="10"/>
      <c r="L6" s="10"/>
      <c r="M6" s="10"/>
      <c r="N6" s="10"/>
      <c r="O6" s="10"/>
      <c r="P6" s="10"/>
    </row>
    <row r="7" spans="1:26">
      <c r="B7" s="10"/>
      <c r="C7" s="10"/>
      <c r="D7" s="10" t="s">
        <v>406</v>
      </c>
      <c r="E7" s="10">
        <v>29</v>
      </c>
      <c r="F7" s="10" t="s">
        <v>407</v>
      </c>
      <c r="G7" s="127">
        <v>3771185</v>
      </c>
      <c r="H7" s="28">
        <v>0</v>
      </c>
      <c r="I7" s="28">
        <v>0</v>
      </c>
      <c r="J7" s="28">
        <v>279480</v>
      </c>
      <c r="K7" s="28">
        <v>3378784</v>
      </c>
      <c r="L7" s="28">
        <v>60389</v>
      </c>
      <c r="M7" s="28">
        <v>1</v>
      </c>
      <c r="N7" s="28">
        <v>1</v>
      </c>
      <c r="O7" s="28">
        <v>52320</v>
      </c>
      <c r="P7" s="28">
        <v>0</v>
      </c>
    </row>
    <row r="8" spans="1:26">
      <c r="A8" s="13"/>
      <c r="B8" s="10"/>
      <c r="C8" s="10"/>
      <c r="D8" s="10"/>
      <c r="E8" s="10">
        <v>30</v>
      </c>
      <c r="F8" s="10"/>
      <c r="G8" s="127">
        <v>4279463</v>
      </c>
      <c r="H8" s="28">
        <v>0</v>
      </c>
      <c r="I8" s="28">
        <v>0</v>
      </c>
      <c r="J8" s="28">
        <v>232030</v>
      </c>
      <c r="K8" s="28">
        <v>3943347</v>
      </c>
      <c r="L8" s="28">
        <v>61473</v>
      </c>
      <c r="M8" s="28">
        <v>1</v>
      </c>
      <c r="N8" s="28">
        <v>3</v>
      </c>
      <c r="O8" s="28">
        <v>42609</v>
      </c>
      <c r="P8" s="28">
        <v>0</v>
      </c>
      <c r="Q8" s="128"/>
    </row>
    <row r="9" spans="1:26" s="13" customFormat="1">
      <c r="B9" s="10"/>
      <c r="C9" s="10"/>
      <c r="D9" s="187" t="s">
        <v>335</v>
      </c>
      <c r="E9" s="183" t="s">
        <v>305</v>
      </c>
      <c r="F9" s="117"/>
      <c r="G9" s="127">
        <v>4202516</v>
      </c>
      <c r="H9" s="28">
        <v>0</v>
      </c>
      <c r="I9" s="28">
        <v>0</v>
      </c>
      <c r="J9" s="28">
        <v>190500</v>
      </c>
      <c r="K9" s="28">
        <v>3905856</v>
      </c>
      <c r="L9" s="28">
        <v>59728</v>
      </c>
      <c r="M9" s="28">
        <v>0</v>
      </c>
      <c r="N9" s="28">
        <v>8</v>
      </c>
      <c r="O9" s="28">
        <v>46424</v>
      </c>
      <c r="P9" s="28">
        <v>0</v>
      </c>
      <c r="Q9" s="128"/>
      <c r="R9" s="128"/>
      <c r="S9" s="128"/>
      <c r="T9" s="128"/>
      <c r="U9" s="128"/>
      <c r="V9" s="128"/>
      <c r="W9" s="128"/>
      <c r="X9" s="128"/>
      <c r="Y9" s="128"/>
      <c r="Z9" s="128"/>
    </row>
    <row r="10" spans="1:26" s="13" customFormat="1">
      <c r="A10" s="199"/>
      <c r="B10" s="46"/>
      <c r="C10" s="46"/>
      <c r="D10" s="200"/>
      <c r="E10" s="117">
        <v>2</v>
      </c>
      <c r="F10" s="116"/>
      <c r="G10" s="202">
        <f>SUM(H10:P10)</f>
        <v>2910431</v>
      </c>
      <c r="H10" s="203">
        <v>0</v>
      </c>
      <c r="I10" s="203">
        <v>0</v>
      </c>
      <c r="J10" s="203">
        <v>163750</v>
      </c>
      <c r="K10" s="203">
        <v>2657294</v>
      </c>
      <c r="L10" s="203">
        <v>61520</v>
      </c>
      <c r="M10" s="203">
        <v>0</v>
      </c>
      <c r="N10" s="203">
        <v>0</v>
      </c>
      <c r="O10" s="203">
        <v>27867</v>
      </c>
      <c r="P10" s="203">
        <v>0</v>
      </c>
      <c r="Q10" s="128"/>
      <c r="R10" s="128"/>
      <c r="S10" s="128"/>
      <c r="T10" s="128"/>
      <c r="U10" s="128"/>
      <c r="V10" s="128"/>
      <c r="W10" s="128"/>
      <c r="X10" s="128"/>
      <c r="Y10" s="128"/>
      <c r="Z10" s="128"/>
    </row>
    <row r="11" spans="1:26" ht="6.95" customHeight="1">
      <c r="B11" s="10"/>
      <c r="C11" s="10"/>
      <c r="D11" s="10"/>
      <c r="E11" s="10"/>
      <c r="F11" s="10"/>
      <c r="G11" s="202"/>
      <c r="H11" s="28"/>
      <c r="I11" s="28"/>
      <c r="J11" s="28"/>
      <c r="K11" s="28"/>
      <c r="L11" s="28"/>
      <c r="M11" s="28"/>
      <c r="N11" s="28"/>
      <c r="O11" s="28"/>
      <c r="P11" s="28"/>
    </row>
    <row r="12" spans="1:26" s="13" customFormat="1">
      <c r="A12" s="199"/>
      <c r="B12" s="46"/>
      <c r="C12" s="46"/>
      <c r="D12" s="200"/>
      <c r="E12" s="117">
        <v>3</v>
      </c>
      <c r="F12" s="116"/>
      <c r="G12" s="202">
        <f t="shared" ref="G12" si="0">SUM(H12:P12)</f>
        <v>2717516</v>
      </c>
      <c r="H12" s="203">
        <v>0</v>
      </c>
      <c r="I12" s="203">
        <v>0</v>
      </c>
      <c r="J12" s="203">
        <v>116430</v>
      </c>
      <c r="K12" s="203">
        <v>2493275</v>
      </c>
      <c r="L12" s="203">
        <v>61315</v>
      </c>
      <c r="M12" s="203">
        <v>0</v>
      </c>
      <c r="N12" s="203">
        <v>0</v>
      </c>
      <c r="O12" s="203">
        <v>46496</v>
      </c>
      <c r="P12" s="203">
        <v>0</v>
      </c>
      <c r="Q12" s="128"/>
      <c r="R12" s="128"/>
      <c r="S12" s="128"/>
      <c r="T12" s="128"/>
      <c r="U12" s="128"/>
      <c r="V12" s="128"/>
      <c r="W12" s="128"/>
      <c r="X12" s="128"/>
      <c r="Y12" s="128"/>
      <c r="Z12" s="128"/>
    </row>
    <row r="13" spans="1:26" ht="6.75" customHeight="1">
      <c r="B13" s="10"/>
      <c r="C13" s="10"/>
      <c r="D13" s="10"/>
      <c r="E13" s="10"/>
      <c r="F13" s="10"/>
      <c r="G13" s="127"/>
      <c r="H13" s="28"/>
      <c r="I13" s="28"/>
      <c r="J13" s="28"/>
      <c r="K13" s="28"/>
      <c r="L13" s="28"/>
      <c r="M13" s="28"/>
      <c r="N13" s="28"/>
      <c r="O13" s="28"/>
      <c r="P13" s="28"/>
    </row>
    <row r="14" spans="1:26">
      <c r="B14" s="10"/>
      <c r="C14" s="126" t="s">
        <v>117</v>
      </c>
      <c r="D14" s="10"/>
      <c r="E14" s="10"/>
      <c r="F14" s="10"/>
      <c r="G14" s="127"/>
      <c r="H14" s="28"/>
      <c r="I14" s="28"/>
      <c r="J14" s="28"/>
      <c r="K14" s="28"/>
      <c r="L14" s="28"/>
      <c r="M14" s="28"/>
      <c r="N14" s="28"/>
      <c r="O14" s="28"/>
      <c r="P14" s="28"/>
    </row>
    <row r="15" spans="1:26">
      <c r="B15" s="10"/>
      <c r="C15" s="10"/>
      <c r="D15" s="10" t="s">
        <v>406</v>
      </c>
      <c r="E15" s="10">
        <v>29</v>
      </c>
      <c r="F15" s="10" t="s">
        <v>407</v>
      </c>
      <c r="G15" s="127">
        <v>792399</v>
      </c>
      <c r="H15" s="28">
        <v>16</v>
      </c>
      <c r="I15" s="28">
        <v>0</v>
      </c>
      <c r="J15" s="28">
        <v>320928</v>
      </c>
      <c r="K15" s="28">
        <v>329462</v>
      </c>
      <c r="L15" s="28">
        <v>123557</v>
      </c>
      <c r="M15" s="28">
        <v>17774</v>
      </c>
      <c r="N15" s="28">
        <v>500</v>
      </c>
      <c r="O15" s="28">
        <v>162</v>
      </c>
      <c r="P15" s="28">
        <v>0</v>
      </c>
    </row>
    <row r="16" spans="1:26">
      <c r="A16" s="13"/>
      <c r="B16" s="10"/>
      <c r="C16" s="10"/>
      <c r="D16" s="10"/>
      <c r="E16" s="10">
        <v>30</v>
      </c>
      <c r="F16" s="10"/>
      <c r="G16" s="127">
        <v>907666</v>
      </c>
      <c r="H16" s="28">
        <v>8</v>
      </c>
      <c r="I16" s="28">
        <v>0</v>
      </c>
      <c r="J16" s="28">
        <v>442477</v>
      </c>
      <c r="K16" s="28">
        <v>316908</v>
      </c>
      <c r="L16" s="28">
        <v>126847</v>
      </c>
      <c r="M16" s="28">
        <v>18507</v>
      </c>
      <c r="N16" s="28">
        <v>0</v>
      </c>
      <c r="O16" s="28">
        <v>2129</v>
      </c>
      <c r="P16" s="28">
        <v>790</v>
      </c>
    </row>
    <row r="17" spans="1:16" s="13" customFormat="1">
      <c r="B17" s="10"/>
      <c r="C17" s="10"/>
      <c r="D17" s="187" t="s">
        <v>335</v>
      </c>
      <c r="E17" s="183" t="s">
        <v>305</v>
      </c>
      <c r="F17" s="117"/>
      <c r="G17" s="127">
        <v>991582</v>
      </c>
      <c r="H17" s="28">
        <v>18</v>
      </c>
      <c r="I17" s="28">
        <v>124700</v>
      </c>
      <c r="J17" s="28">
        <v>457145</v>
      </c>
      <c r="K17" s="28">
        <v>287143</v>
      </c>
      <c r="L17" s="28">
        <v>106462</v>
      </c>
      <c r="M17" s="28">
        <v>10970</v>
      </c>
      <c r="N17" s="28">
        <v>0</v>
      </c>
      <c r="O17" s="28">
        <v>5134</v>
      </c>
      <c r="P17" s="28">
        <v>10</v>
      </c>
    </row>
    <row r="18" spans="1:16" s="13" customFormat="1">
      <c r="A18" s="199"/>
      <c r="B18" s="46"/>
      <c r="C18" s="46"/>
      <c r="D18" s="200"/>
      <c r="E18" s="117">
        <v>2</v>
      </c>
      <c r="F18" s="116"/>
      <c r="G18" s="202">
        <f>SUM(H18:P18)</f>
        <v>971450</v>
      </c>
      <c r="H18" s="203">
        <v>33</v>
      </c>
      <c r="I18" s="203">
        <v>244350</v>
      </c>
      <c r="J18" s="203">
        <v>431490</v>
      </c>
      <c r="K18" s="203">
        <v>209416</v>
      </c>
      <c r="L18" s="203">
        <v>83817</v>
      </c>
      <c r="M18" s="203">
        <v>580</v>
      </c>
      <c r="N18" s="203">
        <v>0</v>
      </c>
      <c r="O18" s="203">
        <v>104</v>
      </c>
      <c r="P18" s="203">
        <v>1660</v>
      </c>
    </row>
    <row r="19" spans="1:16" ht="6.95" customHeight="1">
      <c r="B19" s="10"/>
      <c r="C19" s="10"/>
      <c r="D19" s="10"/>
      <c r="E19" s="10"/>
      <c r="F19" s="10"/>
      <c r="G19" s="202"/>
      <c r="H19" s="28"/>
      <c r="I19" s="28"/>
      <c r="J19" s="28"/>
      <c r="K19" s="28"/>
      <c r="L19" s="28"/>
      <c r="M19" s="28"/>
      <c r="N19" s="28"/>
      <c r="O19" s="28"/>
      <c r="P19" s="28"/>
    </row>
    <row r="20" spans="1:16" s="13" customFormat="1">
      <c r="A20" s="199"/>
      <c r="B20" s="46"/>
      <c r="C20" s="46"/>
      <c r="D20" s="200"/>
      <c r="E20" s="117">
        <v>3</v>
      </c>
      <c r="F20" s="116"/>
      <c r="G20" s="202">
        <f t="shared" ref="G20" si="1">SUM(H20:P20)</f>
        <v>866975</v>
      </c>
      <c r="H20" s="203">
        <v>11</v>
      </c>
      <c r="I20" s="203">
        <v>222700</v>
      </c>
      <c r="J20" s="203">
        <v>328112</v>
      </c>
      <c r="K20" s="203">
        <v>213996</v>
      </c>
      <c r="L20" s="203">
        <v>96256</v>
      </c>
      <c r="M20" s="203">
        <v>5755</v>
      </c>
      <c r="N20" s="203">
        <v>0</v>
      </c>
      <c r="O20" s="203">
        <v>145</v>
      </c>
      <c r="P20" s="203">
        <v>0</v>
      </c>
    </row>
    <row r="21" spans="1:16" ht="6.75" customHeight="1">
      <c r="B21" s="10"/>
      <c r="C21" s="10"/>
      <c r="D21" s="10"/>
      <c r="E21" s="10"/>
      <c r="F21" s="10"/>
      <c r="G21" s="127"/>
      <c r="H21" s="28"/>
      <c r="I21" s="28"/>
      <c r="J21" s="28"/>
      <c r="K21" s="28"/>
      <c r="L21" s="28"/>
      <c r="M21" s="28"/>
      <c r="N21" s="28"/>
      <c r="O21" s="28"/>
      <c r="P21" s="28"/>
    </row>
    <row r="22" spans="1:16">
      <c r="B22" s="10"/>
      <c r="C22" s="126" t="s">
        <v>118</v>
      </c>
      <c r="D22" s="10"/>
      <c r="E22" s="10"/>
      <c r="F22" s="10"/>
      <c r="G22" s="127"/>
      <c r="H22" s="28"/>
      <c r="I22" s="28"/>
      <c r="J22" s="28"/>
      <c r="K22" s="28"/>
      <c r="L22" s="28"/>
      <c r="M22" s="28"/>
      <c r="N22" s="28"/>
      <c r="O22" s="28"/>
      <c r="P22" s="28"/>
    </row>
    <row r="23" spans="1:16">
      <c r="B23" s="10"/>
      <c r="C23" s="10"/>
      <c r="D23" s="10" t="s">
        <v>406</v>
      </c>
      <c r="E23" s="10">
        <v>29</v>
      </c>
      <c r="F23" s="10" t="s">
        <v>407</v>
      </c>
      <c r="G23" s="127">
        <f>G7+G15</f>
        <v>4563584</v>
      </c>
      <c r="H23" s="28">
        <f t="shared" ref="H23:P23" si="2">H7+H15</f>
        <v>16</v>
      </c>
      <c r="I23" s="28">
        <f t="shared" si="2"/>
        <v>0</v>
      </c>
      <c r="J23" s="28">
        <f t="shared" si="2"/>
        <v>600408</v>
      </c>
      <c r="K23" s="28">
        <f t="shared" si="2"/>
        <v>3708246</v>
      </c>
      <c r="L23" s="28">
        <f t="shared" si="2"/>
        <v>183946</v>
      </c>
      <c r="M23" s="28">
        <f t="shared" si="2"/>
        <v>17775</v>
      </c>
      <c r="N23" s="28">
        <f t="shared" si="2"/>
        <v>501</v>
      </c>
      <c r="O23" s="28">
        <f t="shared" si="2"/>
        <v>52482</v>
      </c>
      <c r="P23" s="28">
        <f t="shared" si="2"/>
        <v>0</v>
      </c>
    </row>
    <row r="24" spans="1:16">
      <c r="A24" s="13"/>
      <c r="B24" s="10"/>
      <c r="C24" s="10"/>
      <c r="D24" s="10"/>
      <c r="E24" s="10">
        <v>30</v>
      </c>
      <c r="F24" s="10"/>
      <c r="G24" s="127">
        <f>G8+G16</f>
        <v>5187129</v>
      </c>
      <c r="H24" s="28">
        <f t="shared" ref="H24:P24" si="3">H8+H16</f>
        <v>8</v>
      </c>
      <c r="I24" s="28">
        <f t="shared" si="3"/>
        <v>0</v>
      </c>
      <c r="J24" s="28">
        <f t="shared" si="3"/>
        <v>674507</v>
      </c>
      <c r="K24" s="28">
        <f t="shared" si="3"/>
        <v>4260255</v>
      </c>
      <c r="L24" s="28">
        <f t="shared" si="3"/>
        <v>188320</v>
      </c>
      <c r="M24" s="28">
        <f t="shared" si="3"/>
        <v>18508</v>
      </c>
      <c r="N24" s="28">
        <f t="shared" si="3"/>
        <v>3</v>
      </c>
      <c r="O24" s="28">
        <f t="shared" si="3"/>
        <v>44738</v>
      </c>
      <c r="P24" s="28">
        <f t="shared" si="3"/>
        <v>790</v>
      </c>
    </row>
    <row r="25" spans="1:16" s="13" customFormat="1">
      <c r="B25" s="10"/>
      <c r="C25" s="10"/>
      <c r="D25" s="187" t="s">
        <v>335</v>
      </c>
      <c r="E25" s="183" t="s">
        <v>305</v>
      </c>
      <c r="F25" s="117"/>
      <c r="G25" s="127">
        <f>G9+G17</f>
        <v>5194098</v>
      </c>
      <c r="H25" s="28">
        <f t="shared" ref="H25:P25" si="4">H9+H17</f>
        <v>18</v>
      </c>
      <c r="I25" s="28">
        <f t="shared" si="4"/>
        <v>124700</v>
      </c>
      <c r="J25" s="28">
        <f t="shared" si="4"/>
        <v>647645</v>
      </c>
      <c r="K25" s="28">
        <f t="shared" si="4"/>
        <v>4192999</v>
      </c>
      <c r="L25" s="28">
        <f t="shared" si="4"/>
        <v>166190</v>
      </c>
      <c r="M25" s="28">
        <f t="shared" si="4"/>
        <v>10970</v>
      </c>
      <c r="N25" s="28">
        <f t="shared" si="4"/>
        <v>8</v>
      </c>
      <c r="O25" s="28">
        <f t="shared" si="4"/>
        <v>51558</v>
      </c>
      <c r="P25" s="28">
        <f t="shared" si="4"/>
        <v>10</v>
      </c>
    </row>
    <row r="26" spans="1:16" s="13" customFormat="1">
      <c r="A26" s="199"/>
      <c r="B26" s="46"/>
      <c r="C26" s="46"/>
      <c r="D26" s="200"/>
      <c r="E26" s="117">
        <v>2</v>
      </c>
      <c r="F26" s="116"/>
      <c r="G26" s="127">
        <f>G10+G18</f>
        <v>3881881</v>
      </c>
      <c r="H26" s="28">
        <f t="shared" ref="H26:J26" si="5">H10+H18</f>
        <v>33</v>
      </c>
      <c r="I26" s="28">
        <f t="shared" si="5"/>
        <v>244350</v>
      </c>
      <c r="J26" s="28">
        <f t="shared" si="5"/>
        <v>595240</v>
      </c>
      <c r="K26" s="28">
        <f t="shared" ref="K26:P26" si="6">K10+K18</f>
        <v>2866710</v>
      </c>
      <c r="L26" s="28">
        <f t="shared" si="6"/>
        <v>145337</v>
      </c>
      <c r="M26" s="28">
        <f t="shared" si="6"/>
        <v>580</v>
      </c>
      <c r="N26" s="28">
        <f t="shared" si="6"/>
        <v>0</v>
      </c>
      <c r="O26" s="28">
        <f t="shared" si="6"/>
        <v>27971</v>
      </c>
      <c r="P26" s="28">
        <f t="shared" si="6"/>
        <v>1660</v>
      </c>
    </row>
    <row r="27" spans="1:16" ht="6.95" customHeight="1">
      <c r="B27" s="10"/>
      <c r="C27" s="10"/>
      <c r="D27" s="10"/>
      <c r="E27" s="10"/>
      <c r="F27" s="10"/>
      <c r="G27" s="98"/>
      <c r="H27" s="97"/>
      <c r="I27" s="28"/>
      <c r="J27" s="28"/>
      <c r="K27" s="28"/>
      <c r="L27" s="28"/>
      <c r="M27" s="28"/>
      <c r="N27" s="28"/>
      <c r="O27" s="28"/>
      <c r="P27" s="28"/>
    </row>
    <row r="28" spans="1:16" s="13" customFormat="1">
      <c r="A28" s="199"/>
      <c r="B28" s="46"/>
      <c r="C28" s="46"/>
      <c r="D28" s="200"/>
      <c r="E28" s="117">
        <v>3</v>
      </c>
      <c r="F28" s="116"/>
      <c r="G28" s="202">
        <f>G12+G20</f>
        <v>3584491</v>
      </c>
      <c r="H28" s="203">
        <f>H12+H20</f>
        <v>11</v>
      </c>
      <c r="I28" s="203">
        <f>I12+I20</f>
        <v>222700</v>
      </c>
      <c r="J28" s="203">
        <f>J12+J20</f>
        <v>444542</v>
      </c>
      <c r="K28" s="203">
        <f t="shared" ref="K28:P28" si="7">K12+K20</f>
        <v>2707271</v>
      </c>
      <c r="L28" s="203">
        <f t="shared" si="7"/>
        <v>157571</v>
      </c>
      <c r="M28" s="203">
        <f t="shared" si="7"/>
        <v>5755</v>
      </c>
      <c r="N28" s="203">
        <f t="shared" si="7"/>
        <v>0</v>
      </c>
      <c r="O28" s="203">
        <f t="shared" si="7"/>
        <v>46641</v>
      </c>
      <c r="P28" s="203">
        <f t="shared" si="7"/>
        <v>0</v>
      </c>
    </row>
    <row r="29" spans="1:16" ht="6.75" customHeight="1" thickBot="1">
      <c r="B29" s="16"/>
      <c r="C29" s="16"/>
      <c r="D29" s="273"/>
      <c r="E29" s="273"/>
      <c r="F29" s="129"/>
      <c r="G29" s="70"/>
      <c r="H29" s="71"/>
      <c r="I29" s="71"/>
      <c r="J29" s="71"/>
      <c r="K29" s="71"/>
      <c r="L29" s="71"/>
      <c r="M29" s="71"/>
      <c r="N29" s="71"/>
      <c r="O29" s="71"/>
      <c r="P29" s="71"/>
    </row>
    <row r="30" spans="1:16" ht="18" customHeight="1">
      <c r="C30" s="254" t="s">
        <v>206</v>
      </c>
      <c r="D30" s="14" t="s">
        <v>336</v>
      </c>
    </row>
    <row r="32" spans="1:16">
      <c r="I32" s="10"/>
    </row>
    <row r="33" spans="8:10">
      <c r="H33" s="286"/>
      <c r="I33" s="286"/>
      <c r="J33" s="286"/>
    </row>
  </sheetData>
  <mergeCells count="4">
    <mergeCell ref="D29:E29"/>
    <mergeCell ref="C4:F4"/>
    <mergeCell ref="H33:J33"/>
    <mergeCell ref="I2:L2"/>
  </mergeCells>
  <phoneticPr fontId="1"/>
  <pageMargins left="0.75" right="0.75" top="1" bottom="1" header="0.51200000000000001" footer="0.51200000000000001"/>
  <pageSetup paperSize="9" scale="7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0">
    <pageSetUpPr fitToPage="1"/>
  </sheetPr>
  <dimension ref="B2:V88"/>
  <sheetViews>
    <sheetView showGridLines="0" view="pageBreakPreview" topLeftCell="D31" zoomScaleNormal="100" zoomScaleSheetLayoutView="100" workbookViewId="0">
      <selection activeCell="I18" sqref="I18"/>
    </sheetView>
  </sheetViews>
  <sheetFormatPr defaultRowHeight="13.5" customHeight="1"/>
  <cols>
    <col min="1" max="1" width="5" style="14" customWidth="1"/>
    <col min="2" max="2" width="2.125" style="14" customWidth="1"/>
    <col min="3" max="3" width="15.125" style="14" customWidth="1"/>
    <col min="4" max="4" width="0.625" style="14" customWidth="1"/>
    <col min="5" max="5" width="20" style="61" bestFit="1" customWidth="1"/>
    <col min="6" max="6" width="1.625" style="61" customWidth="1"/>
    <col min="7" max="7" width="13.125" style="61" customWidth="1"/>
    <col min="8" max="8" width="10.125" style="14" customWidth="1"/>
    <col min="9" max="9" width="0.625" style="14" customWidth="1"/>
    <col min="10" max="10" width="2.125" style="14" customWidth="1"/>
    <col min="11" max="11" width="15.125" style="14" bestFit="1" customWidth="1"/>
    <col min="12" max="12" width="0.625" style="14" customWidth="1"/>
    <col min="13" max="13" width="14.125" style="61" bestFit="1" customWidth="1"/>
    <col min="14" max="14" width="1.5" style="61" customWidth="1"/>
    <col min="15" max="15" width="13.125" style="61" customWidth="1"/>
    <col min="16" max="16" width="10.125" style="14" customWidth="1"/>
    <col min="17" max="17" width="2.125" style="14" customWidth="1"/>
    <col min="18" max="18" width="15.125" style="14" customWidth="1"/>
    <col min="19" max="19" width="0.625" style="14" customWidth="1"/>
    <col min="20" max="20" width="13.625" style="61" customWidth="1"/>
    <col min="21" max="21" width="0.625" style="61" customWidth="1"/>
    <col min="22" max="22" width="10.125" style="10" customWidth="1"/>
    <col min="23" max="23" width="3.875" style="14" customWidth="1"/>
    <col min="24" max="24" width="12.625" style="14" customWidth="1"/>
    <col min="25" max="16384" width="9" style="14"/>
  </cols>
  <sheetData>
    <row r="2" spans="2:22" s="13" customFormat="1" ht="12.75" customHeight="1">
      <c r="E2" s="234"/>
      <c r="F2" s="234"/>
      <c r="G2" s="234"/>
      <c r="H2" s="234"/>
      <c r="I2" s="234"/>
      <c r="J2" s="234"/>
      <c r="K2" s="301" t="s">
        <v>303</v>
      </c>
      <c r="L2" s="296"/>
      <c r="M2" s="296"/>
      <c r="N2" s="296"/>
      <c r="O2" s="296"/>
      <c r="P2" s="296"/>
      <c r="Q2" s="296"/>
      <c r="R2" s="296"/>
      <c r="T2" s="302"/>
      <c r="U2" s="286"/>
      <c r="V2" s="286"/>
    </row>
    <row r="3" spans="2:22" ht="13.5" customHeight="1" thickBot="1">
      <c r="C3" s="121" t="s">
        <v>140</v>
      </c>
      <c r="K3" s="121"/>
      <c r="P3" s="254" t="s">
        <v>408</v>
      </c>
      <c r="R3" s="121" t="s">
        <v>141</v>
      </c>
      <c r="V3" s="254" t="s">
        <v>408</v>
      </c>
    </row>
    <row r="4" spans="2:22" ht="18" customHeight="1">
      <c r="B4" s="277" t="s">
        <v>72</v>
      </c>
      <c r="C4" s="277"/>
      <c r="D4" s="232"/>
      <c r="E4" s="130" t="s">
        <v>142</v>
      </c>
      <c r="F4" s="131"/>
      <c r="G4" s="132" t="s">
        <v>325</v>
      </c>
      <c r="H4" s="235" t="s">
        <v>217</v>
      </c>
      <c r="I4" s="245"/>
      <c r="J4" s="277" t="s">
        <v>72</v>
      </c>
      <c r="K4" s="277"/>
      <c r="L4" s="232"/>
      <c r="M4" s="130" t="s">
        <v>142</v>
      </c>
      <c r="N4" s="131"/>
      <c r="O4" s="132" t="s">
        <v>325</v>
      </c>
      <c r="P4" s="235" t="s">
        <v>217</v>
      </c>
      <c r="Q4" s="303" t="s">
        <v>72</v>
      </c>
      <c r="R4" s="277"/>
      <c r="S4" s="232"/>
      <c r="T4" s="130" t="s">
        <v>218</v>
      </c>
      <c r="U4" s="131"/>
      <c r="V4" s="235" t="s">
        <v>217</v>
      </c>
    </row>
    <row r="5" spans="2:22" s="42" customFormat="1" ht="15.95" customHeight="1">
      <c r="B5" s="305" t="s">
        <v>73</v>
      </c>
      <c r="C5" s="305"/>
      <c r="D5" s="40"/>
      <c r="E5" s="133"/>
      <c r="F5" s="134"/>
      <c r="G5" s="134"/>
      <c r="H5" s="135">
        <f>SUM(H7,H9,P16,P20,P24)</f>
        <v>1905685</v>
      </c>
      <c r="I5" s="136"/>
      <c r="J5" s="305"/>
      <c r="K5" s="305"/>
      <c r="L5" s="40"/>
      <c r="M5" s="45" t="s">
        <v>436</v>
      </c>
      <c r="N5" s="20"/>
      <c r="O5" s="20"/>
      <c r="P5" s="221">
        <v>100</v>
      </c>
      <c r="Q5" s="306" t="s">
        <v>73</v>
      </c>
      <c r="R5" s="305"/>
      <c r="S5" s="40"/>
      <c r="T5" s="137"/>
      <c r="U5" s="138"/>
      <c r="V5" s="139">
        <f>SUM(V9,V11,V13,V17,V19,V21,V23)</f>
        <v>143040</v>
      </c>
    </row>
    <row r="6" spans="2:22" ht="9.9499999999999993" customHeight="1">
      <c r="B6" s="255"/>
      <c r="C6" s="255"/>
      <c r="D6" s="10"/>
      <c r="E6" s="45"/>
      <c r="F6" s="20"/>
      <c r="G6" s="20"/>
      <c r="H6" s="62"/>
      <c r="I6" s="140"/>
      <c r="J6" s="255"/>
      <c r="K6" s="255"/>
      <c r="L6" s="10"/>
      <c r="M6" s="45" t="s">
        <v>437</v>
      </c>
      <c r="N6" s="20"/>
      <c r="O6" s="20"/>
      <c r="P6" s="221">
        <v>80</v>
      </c>
      <c r="Q6" s="141"/>
      <c r="R6" s="10"/>
      <c r="S6" s="10"/>
      <c r="T6" s="45"/>
      <c r="U6" s="20"/>
      <c r="V6" s="62"/>
    </row>
    <row r="7" spans="2:22" ht="12.75">
      <c r="B7" s="255"/>
      <c r="C7" s="255" t="s">
        <v>422</v>
      </c>
      <c r="D7" s="10"/>
      <c r="E7" s="45" t="s">
        <v>423</v>
      </c>
      <c r="F7" s="20"/>
      <c r="G7" s="20"/>
      <c r="H7" s="62">
        <v>2380</v>
      </c>
      <c r="I7" s="140"/>
      <c r="J7" s="255"/>
      <c r="K7" s="255"/>
      <c r="L7" s="10"/>
      <c r="M7" s="45" t="s">
        <v>438</v>
      </c>
      <c r="N7" s="20"/>
      <c r="O7" s="20"/>
      <c r="P7" s="221">
        <v>60</v>
      </c>
      <c r="Q7" s="141"/>
      <c r="R7" s="10"/>
      <c r="S7" s="10"/>
      <c r="T7" s="45"/>
      <c r="U7" s="20"/>
      <c r="V7" s="62"/>
    </row>
    <row r="8" spans="2:22" ht="25.5">
      <c r="B8" s="255"/>
      <c r="C8" s="255"/>
      <c r="D8" s="10"/>
      <c r="E8" s="45"/>
      <c r="F8" s="20"/>
      <c r="G8" s="20"/>
      <c r="H8" s="62"/>
      <c r="I8" s="140"/>
      <c r="J8" s="255"/>
      <c r="K8" s="255"/>
      <c r="L8" s="10"/>
      <c r="M8" s="45" t="s">
        <v>439</v>
      </c>
      <c r="N8" s="20"/>
      <c r="O8" s="20"/>
      <c r="P8" s="222">
        <v>60</v>
      </c>
      <c r="Q8" s="141"/>
      <c r="R8" s="10"/>
      <c r="S8" s="10"/>
      <c r="T8" s="45"/>
      <c r="U8" s="20"/>
      <c r="V8" s="62"/>
    </row>
    <row r="9" spans="2:22" ht="13.35" customHeight="1">
      <c r="B9" s="255"/>
      <c r="C9" s="255" t="s">
        <v>137</v>
      </c>
      <c r="D9" s="10"/>
      <c r="E9" s="45"/>
      <c r="H9" s="62">
        <f>SUM(H10:H61,P5:P14)</f>
        <v>1869180</v>
      </c>
      <c r="I9" s="141"/>
      <c r="J9" s="255"/>
      <c r="K9" s="255"/>
      <c r="L9" s="10"/>
      <c r="M9" s="45" t="s">
        <v>379</v>
      </c>
      <c r="N9" s="20"/>
      <c r="O9" s="20"/>
      <c r="P9" s="221">
        <v>2510</v>
      </c>
      <c r="Q9" s="141"/>
      <c r="R9" s="255" t="s">
        <v>209</v>
      </c>
      <c r="S9" s="10"/>
      <c r="T9" s="45" t="s">
        <v>249</v>
      </c>
      <c r="U9" s="20"/>
      <c r="V9" s="223">
        <v>19451</v>
      </c>
    </row>
    <row r="10" spans="2:22" ht="13.35" customHeight="1">
      <c r="B10" s="255"/>
      <c r="C10" s="255"/>
      <c r="D10" s="10"/>
      <c r="E10" s="45" t="s">
        <v>339</v>
      </c>
      <c r="F10" s="20"/>
      <c r="G10" s="20"/>
      <c r="H10" s="221">
        <v>3950</v>
      </c>
      <c r="I10" s="141"/>
      <c r="J10" s="255"/>
      <c r="K10" s="255"/>
      <c r="L10" s="10"/>
      <c r="M10" s="45" t="s">
        <v>313</v>
      </c>
      <c r="N10" s="20"/>
      <c r="O10" s="20"/>
      <c r="P10" s="222">
        <v>15090</v>
      </c>
      <c r="Q10" s="75"/>
      <c r="R10" s="255"/>
      <c r="S10" s="10"/>
      <c r="T10" s="45"/>
      <c r="U10" s="20"/>
      <c r="V10" s="223"/>
    </row>
    <row r="11" spans="2:22" ht="13.35" customHeight="1">
      <c r="B11" s="255"/>
      <c r="C11" s="255"/>
      <c r="D11" s="10"/>
      <c r="E11" s="45" t="s">
        <v>339</v>
      </c>
      <c r="F11" s="20"/>
      <c r="G11" s="20" t="s">
        <v>420</v>
      </c>
      <c r="H11" s="221">
        <v>490</v>
      </c>
      <c r="I11" s="141"/>
      <c r="J11" s="255"/>
      <c r="K11" s="255"/>
      <c r="L11" s="10"/>
      <c r="M11" s="45" t="s">
        <v>440</v>
      </c>
      <c r="N11" s="20"/>
      <c r="P11" s="62">
        <v>20</v>
      </c>
      <c r="Q11" s="75"/>
      <c r="R11" s="255" t="s">
        <v>446</v>
      </c>
      <c r="S11" s="10"/>
      <c r="T11" s="45" t="s">
        <v>447</v>
      </c>
      <c r="U11" s="20"/>
      <c r="V11" s="62">
        <v>24040</v>
      </c>
    </row>
    <row r="12" spans="2:22" ht="13.35" customHeight="1">
      <c r="B12" s="255"/>
      <c r="C12" s="255"/>
      <c r="D12" s="10"/>
      <c r="E12" s="45" t="s">
        <v>339</v>
      </c>
      <c r="F12" s="20"/>
      <c r="G12" s="20" t="s">
        <v>421</v>
      </c>
      <c r="H12" s="221">
        <v>90</v>
      </c>
      <c r="I12" s="141"/>
      <c r="J12" s="255"/>
      <c r="K12" s="255"/>
      <c r="L12" s="10"/>
      <c r="M12" s="45" t="s">
        <v>344</v>
      </c>
      <c r="N12" s="20"/>
      <c r="O12" s="20"/>
      <c r="P12" s="222">
        <v>25210</v>
      </c>
      <c r="Q12" s="75"/>
      <c r="R12" s="255"/>
      <c r="S12" s="10"/>
      <c r="T12" s="45"/>
      <c r="U12" s="20"/>
      <c r="V12" s="223"/>
    </row>
    <row r="13" spans="2:22" ht="13.35" customHeight="1">
      <c r="C13" s="255"/>
      <c r="E13" s="45" t="s">
        <v>38</v>
      </c>
      <c r="H13" s="221">
        <v>58700</v>
      </c>
      <c r="I13" s="141"/>
      <c r="J13" s="255"/>
      <c r="K13" s="255"/>
      <c r="L13" s="10"/>
      <c r="M13" s="45" t="s">
        <v>345</v>
      </c>
      <c r="N13" s="20"/>
      <c r="O13" s="20"/>
      <c r="P13" s="222">
        <v>8450</v>
      </c>
      <c r="Q13" s="75"/>
      <c r="R13" s="255" t="s">
        <v>253</v>
      </c>
      <c r="S13" s="10"/>
      <c r="T13" s="45"/>
      <c r="U13" s="20"/>
      <c r="V13" s="62">
        <f>SUM(V14:V15)</f>
        <v>40320</v>
      </c>
    </row>
    <row r="14" spans="2:22" ht="13.35" customHeight="1">
      <c r="E14" s="45" t="s">
        <v>380</v>
      </c>
      <c r="F14" s="20"/>
      <c r="G14" s="20"/>
      <c r="H14" s="221">
        <v>820</v>
      </c>
      <c r="I14" s="141"/>
      <c r="J14" s="255"/>
      <c r="K14" s="255"/>
      <c r="L14" s="10"/>
      <c r="M14" s="45" t="s">
        <v>441</v>
      </c>
      <c r="N14" s="20"/>
      <c r="O14" s="20"/>
      <c r="P14" s="95">
        <v>200</v>
      </c>
      <c r="Q14" s="75"/>
      <c r="R14" s="255"/>
      <c r="S14" s="10"/>
      <c r="T14" s="45" t="s">
        <v>314</v>
      </c>
      <c r="U14" s="20"/>
      <c r="V14" s="223">
        <v>5900</v>
      </c>
    </row>
    <row r="15" spans="2:22" ht="13.35" customHeight="1">
      <c r="C15" s="255"/>
      <c r="E15" s="45" t="s">
        <v>312</v>
      </c>
      <c r="F15" s="20"/>
      <c r="G15" s="20"/>
      <c r="H15" s="221">
        <v>20</v>
      </c>
      <c r="I15" s="141"/>
      <c r="J15" s="10"/>
      <c r="K15" s="255"/>
      <c r="L15" s="10"/>
      <c r="M15" s="45"/>
      <c r="N15" s="20"/>
      <c r="O15" s="190"/>
      <c r="P15" s="95"/>
      <c r="Q15" s="75"/>
      <c r="R15" s="255"/>
      <c r="S15" s="10"/>
      <c r="T15" s="45" t="s">
        <v>315</v>
      </c>
      <c r="V15" s="223">
        <v>34420</v>
      </c>
    </row>
    <row r="16" spans="2:22" ht="13.35" customHeight="1">
      <c r="C16" s="255"/>
      <c r="E16" s="45" t="s">
        <v>278</v>
      </c>
      <c r="F16" s="20"/>
      <c r="G16" s="20"/>
      <c r="H16" s="221">
        <v>3490</v>
      </c>
      <c r="I16" s="141"/>
      <c r="J16" s="10"/>
      <c r="K16" s="255" t="s">
        <v>144</v>
      </c>
      <c r="L16" s="10"/>
      <c r="M16" s="45"/>
      <c r="N16" s="20"/>
      <c r="O16" s="20"/>
      <c r="P16" s="95">
        <f>SUM(P17:P18)</f>
        <v>29885</v>
      </c>
      <c r="Q16" s="75"/>
      <c r="R16" s="255"/>
      <c r="T16" s="45"/>
      <c r="U16" s="20"/>
      <c r="V16" s="62"/>
    </row>
    <row r="17" spans="2:22" ht="13.35" customHeight="1">
      <c r="B17" s="255"/>
      <c r="E17" s="45" t="s">
        <v>143</v>
      </c>
      <c r="F17" s="20"/>
      <c r="G17" s="20"/>
      <c r="H17" s="221">
        <v>24960</v>
      </c>
      <c r="I17" s="141"/>
      <c r="J17" s="10"/>
      <c r="K17" s="255"/>
      <c r="L17" s="10"/>
      <c r="M17" s="45" t="s">
        <v>314</v>
      </c>
      <c r="N17" s="20"/>
      <c r="O17" s="106" t="s">
        <v>24</v>
      </c>
      <c r="P17" s="95">
        <v>25945</v>
      </c>
      <c r="Q17" s="75"/>
      <c r="R17" s="255" t="s">
        <v>448</v>
      </c>
      <c r="T17" s="45" t="s">
        <v>449</v>
      </c>
      <c r="U17" s="20"/>
      <c r="V17" s="223">
        <v>684</v>
      </c>
    </row>
    <row r="18" spans="2:22" ht="13.35" customHeight="1">
      <c r="B18" s="255"/>
      <c r="C18" s="255"/>
      <c r="D18" s="10"/>
      <c r="E18" s="45" t="s">
        <v>39</v>
      </c>
      <c r="F18" s="20"/>
      <c r="G18" s="20"/>
      <c r="H18" s="221">
        <v>720</v>
      </c>
      <c r="I18" s="141"/>
      <c r="J18" s="10"/>
      <c r="K18" s="10"/>
      <c r="L18" s="10"/>
      <c r="M18" s="45" t="s">
        <v>315</v>
      </c>
      <c r="N18" s="20"/>
      <c r="O18" s="20"/>
      <c r="P18" s="95">
        <v>3940</v>
      </c>
      <c r="Q18" s="75"/>
      <c r="R18" s="23"/>
      <c r="T18" s="45"/>
      <c r="U18" s="20"/>
      <c r="V18" s="62"/>
    </row>
    <row r="19" spans="2:22" ht="13.35" customHeight="1">
      <c r="B19" s="255"/>
      <c r="C19" s="255"/>
      <c r="D19" s="10"/>
      <c r="E19" s="45" t="s">
        <v>40</v>
      </c>
      <c r="F19" s="20"/>
      <c r="G19" s="20"/>
      <c r="H19" s="221">
        <v>820</v>
      </c>
      <c r="I19" s="141"/>
      <c r="J19" s="10"/>
      <c r="K19" s="10"/>
      <c r="L19" s="10"/>
      <c r="M19" s="45"/>
      <c r="N19" s="20"/>
      <c r="O19" s="20"/>
      <c r="P19" s="95"/>
      <c r="Q19" s="75"/>
      <c r="R19" s="255" t="s">
        <v>254</v>
      </c>
      <c r="T19" s="45" t="s">
        <v>249</v>
      </c>
      <c r="U19" s="20"/>
      <c r="V19" s="223">
        <v>56000</v>
      </c>
    </row>
    <row r="20" spans="2:22" ht="13.35" customHeight="1">
      <c r="B20" s="255"/>
      <c r="C20" s="255"/>
      <c r="D20" s="10"/>
      <c r="E20" s="45" t="s">
        <v>279</v>
      </c>
      <c r="F20" s="20"/>
      <c r="G20" s="20"/>
      <c r="H20" s="221">
        <v>810</v>
      </c>
      <c r="I20" s="141"/>
      <c r="J20" s="10"/>
      <c r="K20" s="255" t="s">
        <v>442</v>
      </c>
      <c r="L20" s="10"/>
      <c r="M20" s="45"/>
      <c r="N20" s="20"/>
      <c r="O20" s="20"/>
      <c r="P20" s="62">
        <f>SUM(P21:P22)</f>
        <v>240</v>
      </c>
      <c r="Q20" s="75"/>
      <c r="R20" s="23"/>
      <c r="T20" s="45"/>
      <c r="U20" s="20"/>
      <c r="V20" s="62"/>
    </row>
    <row r="21" spans="2:22" ht="13.35" customHeight="1">
      <c r="B21" s="255"/>
      <c r="E21" s="45" t="s">
        <v>280</v>
      </c>
      <c r="F21" s="20"/>
      <c r="G21" s="20"/>
      <c r="H21" s="221">
        <v>7290</v>
      </c>
      <c r="I21" s="141"/>
      <c r="J21" s="10"/>
      <c r="K21" s="255"/>
      <c r="L21" s="10"/>
      <c r="M21" s="45" t="s">
        <v>444</v>
      </c>
      <c r="N21" s="20"/>
      <c r="O21" s="20"/>
      <c r="P21" s="62">
        <v>40</v>
      </c>
      <c r="Q21" s="75"/>
      <c r="R21" s="23" t="s">
        <v>255</v>
      </c>
      <c r="T21" s="45" t="s">
        <v>249</v>
      </c>
      <c r="U21" s="20"/>
      <c r="V21" s="223">
        <v>820</v>
      </c>
    </row>
    <row r="22" spans="2:22" ht="13.35" customHeight="1">
      <c r="B22" s="255"/>
      <c r="E22" s="45" t="s">
        <v>281</v>
      </c>
      <c r="F22" s="20"/>
      <c r="G22" s="20"/>
      <c r="H22" s="221">
        <v>29480</v>
      </c>
      <c r="I22" s="141"/>
      <c r="J22" s="10"/>
      <c r="K22" s="255"/>
      <c r="L22" s="10"/>
      <c r="M22" s="45" t="s">
        <v>429</v>
      </c>
      <c r="N22" s="20"/>
      <c r="O22" s="20"/>
      <c r="P22" s="62">
        <v>200</v>
      </c>
      <c r="Q22" s="75"/>
      <c r="R22" s="255"/>
      <c r="S22" s="10"/>
      <c r="T22" s="45"/>
      <c r="U22" s="20"/>
      <c r="V22" s="62"/>
    </row>
    <row r="23" spans="2:22" ht="13.35" customHeight="1">
      <c r="B23" s="255"/>
      <c r="C23" s="255"/>
      <c r="D23" s="10"/>
      <c r="E23" s="45" t="s">
        <v>36</v>
      </c>
      <c r="F23" s="20"/>
      <c r="G23" s="20"/>
      <c r="H23" s="221">
        <v>36400</v>
      </c>
      <c r="I23" s="141"/>
      <c r="J23" s="255"/>
      <c r="K23" s="255"/>
      <c r="L23" s="10"/>
      <c r="M23" s="45"/>
      <c r="N23" s="20"/>
      <c r="O23" s="20"/>
      <c r="P23" s="62"/>
      <c r="Q23" s="75"/>
      <c r="R23" s="255" t="s">
        <v>316</v>
      </c>
      <c r="S23" s="10"/>
      <c r="T23" s="45" t="s">
        <v>249</v>
      </c>
      <c r="U23" s="20"/>
      <c r="V23" s="223">
        <v>1725</v>
      </c>
    </row>
    <row r="24" spans="2:22" ht="13.35" customHeight="1">
      <c r="B24" s="255"/>
      <c r="C24" s="255"/>
      <c r="D24" s="10"/>
      <c r="E24" s="45" t="s">
        <v>282</v>
      </c>
      <c r="F24" s="20"/>
      <c r="G24" s="20"/>
      <c r="H24" s="221">
        <v>5060</v>
      </c>
      <c r="I24" s="141"/>
      <c r="J24" s="10"/>
      <c r="K24" s="255" t="s">
        <v>443</v>
      </c>
      <c r="L24" s="10"/>
      <c r="M24" s="45" t="s">
        <v>445</v>
      </c>
      <c r="N24" s="20"/>
      <c r="O24" s="20"/>
      <c r="P24" s="62">
        <v>4000</v>
      </c>
      <c r="Q24" s="75"/>
      <c r="R24" s="255"/>
      <c r="S24" s="10"/>
      <c r="T24" s="45"/>
      <c r="V24" s="62"/>
    </row>
    <row r="25" spans="2:22" ht="13.35" customHeight="1">
      <c r="B25" s="255"/>
      <c r="C25" s="255"/>
      <c r="D25" s="10"/>
      <c r="E25" s="45" t="s">
        <v>283</v>
      </c>
      <c r="F25" s="20"/>
      <c r="G25" s="20"/>
      <c r="H25" s="221">
        <v>2350</v>
      </c>
      <c r="I25" s="141"/>
      <c r="J25" s="10"/>
      <c r="K25" s="255"/>
      <c r="L25" s="10"/>
      <c r="M25" s="45"/>
      <c r="N25" s="20"/>
      <c r="O25" s="20"/>
      <c r="P25" s="62"/>
      <c r="Q25" s="75"/>
      <c r="R25" s="255"/>
      <c r="T25" s="45"/>
      <c r="U25" s="20"/>
      <c r="V25" s="62"/>
    </row>
    <row r="26" spans="2:22" ht="13.35" customHeight="1">
      <c r="B26" s="255"/>
      <c r="C26" s="10"/>
      <c r="D26" s="10"/>
      <c r="E26" s="45" t="s">
        <v>284</v>
      </c>
      <c r="F26" s="20"/>
      <c r="G26" s="20"/>
      <c r="H26" s="221">
        <v>7030</v>
      </c>
      <c r="I26" s="140"/>
      <c r="J26" s="10"/>
      <c r="K26" s="255"/>
      <c r="L26" s="10"/>
      <c r="M26" s="45"/>
      <c r="N26" s="20"/>
      <c r="O26" s="20"/>
      <c r="P26" s="62"/>
      <c r="Q26" s="75"/>
      <c r="R26" s="10"/>
      <c r="T26" s="45"/>
      <c r="U26" s="20"/>
      <c r="V26" s="62"/>
    </row>
    <row r="27" spans="2:22" ht="13.35" customHeight="1">
      <c r="B27" s="255"/>
      <c r="D27" s="10"/>
      <c r="E27" s="45" t="s">
        <v>381</v>
      </c>
      <c r="F27" s="20"/>
      <c r="G27" s="20"/>
      <c r="H27" s="221">
        <v>145600</v>
      </c>
      <c r="I27" s="140"/>
      <c r="J27" s="10"/>
      <c r="K27" s="255"/>
      <c r="L27" s="10"/>
      <c r="M27" s="45"/>
      <c r="N27" s="20"/>
      <c r="O27" s="20"/>
      <c r="P27" s="62"/>
      <c r="Q27" s="141"/>
      <c r="R27" s="255"/>
      <c r="T27" s="45"/>
      <c r="U27" s="20"/>
      <c r="V27" s="62"/>
    </row>
    <row r="28" spans="2:22" ht="13.35" customHeight="1">
      <c r="B28" s="255"/>
      <c r="C28" s="10"/>
      <c r="D28" s="10"/>
      <c r="E28" s="45" t="s">
        <v>340</v>
      </c>
      <c r="F28" s="20"/>
      <c r="G28" s="20"/>
      <c r="H28" s="221">
        <v>890</v>
      </c>
      <c r="I28" s="140"/>
      <c r="J28" s="10"/>
      <c r="K28" s="255"/>
      <c r="L28" s="10"/>
      <c r="M28" s="45"/>
      <c r="N28" s="20"/>
      <c r="O28" s="20"/>
      <c r="P28" s="62"/>
      <c r="Q28" s="141"/>
      <c r="R28" s="23"/>
      <c r="T28" s="45"/>
      <c r="U28" s="20"/>
      <c r="V28" s="62"/>
    </row>
    <row r="29" spans="2:22" ht="13.35" customHeight="1">
      <c r="B29" s="255"/>
      <c r="C29" s="10"/>
      <c r="D29" s="10"/>
      <c r="E29" s="45" t="s">
        <v>285</v>
      </c>
      <c r="F29" s="20"/>
      <c r="G29" s="20"/>
      <c r="H29" s="221">
        <v>4210</v>
      </c>
      <c r="I29" s="140"/>
      <c r="J29" s="10"/>
      <c r="K29" s="255"/>
      <c r="L29" s="10"/>
      <c r="M29" s="45"/>
      <c r="N29" s="20"/>
      <c r="O29" s="190"/>
      <c r="P29" s="62"/>
      <c r="Q29" s="141"/>
      <c r="R29" s="23"/>
      <c r="T29" s="45"/>
      <c r="U29" s="20"/>
      <c r="V29" s="62"/>
    </row>
    <row r="30" spans="2:22" ht="13.35" customHeight="1">
      <c r="C30" s="10"/>
      <c r="D30" s="10"/>
      <c r="E30" s="45" t="s">
        <v>286</v>
      </c>
      <c r="F30" s="20"/>
      <c r="G30" s="20"/>
      <c r="H30" s="221">
        <v>4240</v>
      </c>
      <c r="I30" s="140"/>
      <c r="J30" s="10"/>
      <c r="K30" s="10"/>
      <c r="L30" s="10"/>
      <c r="M30" s="45"/>
      <c r="N30" s="20"/>
      <c r="O30" s="106"/>
      <c r="P30" s="62"/>
      <c r="Q30" s="141"/>
      <c r="R30" s="255"/>
      <c r="S30" s="10"/>
      <c r="T30" s="45"/>
      <c r="U30" s="20"/>
      <c r="V30" s="62"/>
    </row>
    <row r="31" spans="2:22" ht="13.35" customHeight="1">
      <c r="B31" s="10"/>
      <c r="C31" s="10"/>
      <c r="D31" s="10"/>
      <c r="E31" s="45" t="s">
        <v>375</v>
      </c>
      <c r="F31" s="20"/>
      <c r="G31" s="20"/>
      <c r="H31" s="221">
        <v>50</v>
      </c>
      <c r="I31" s="140"/>
      <c r="J31" s="255"/>
      <c r="K31" s="10"/>
      <c r="L31" s="10"/>
      <c r="M31" s="45"/>
      <c r="N31" s="20"/>
      <c r="O31" s="20"/>
      <c r="P31" s="62"/>
      <c r="Q31" s="141"/>
      <c r="R31" s="255"/>
      <c r="S31" s="10"/>
      <c r="T31" s="45"/>
      <c r="U31" s="20"/>
      <c r="V31" s="62"/>
    </row>
    <row r="32" spans="2:22" ht="13.35" customHeight="1">
      <c r="B32" s="10"/>
      <c r="C32" s="255"/>
      <c r="D32" s="10"/>
      <c r="E32" s="45" t="s">
        <v>382</v>
      </c>
      <c r="F32" s="20"/>
      <c r="G32" s="20"/>
      <c r="H32" s="221">
        <v>172560</v>
      </c>
      <c r="I32" s="140"/>
      <c r="J32" s="10"/>
      <c r="K32" s="255"/>
      <c r="L32" s="10"/>
      <c r="M32" s="45"/>
      <c r="N32" s="20"/>
      <c r="O32" s="20"/>
      <c r="P32" s="62"/>
      <c r="Q32" s="141"/>
      <c r="R32" s="255"/>
      <c r="S32" s="10"/>
      <c r="T32" s="45"/>
      <c r="U32" s="20"/>
      <c r="V32" s="62"/>
    </row>
    <row r="33" spans="2:22" ht="13.35" customHeight="1">
      <c r="B33" s="10"/>
      <c r="C33" s="10"/>
      <c r="D33" s="10"/>
      <c r="E33" s="45" t="s">
        <v>341</v>
      </c>
      <c r="F33" s="20"/>
      <c r="G33" s="20"/>
      <c r="H33" s="221">
        <v>360</v>
      </c>
      <c r="I33" s="140"/>
      <c r="J33" s="10"/>
      <c r="K33" s="255"/>
      <c r="L33" s="10"/>
      <c r="M33" s="103"/>
      <c r="N33" s="20"/>
      <c r="O33" s="20"/>
      <c r="P33" s="62"/>
      <c r="Q33" s="141"/>
      <c r="R33" s="255"/>
      <c r="S33" s="10"/>
      <c r="T33" s="45"/>
      <c r="U33" s="20"/>
      <c r="V33" s="62"/>
    </row>
    <row r="34" spans="2:22" ht="13.35" customHeight="1">
      <c r="B34" s="10"/>
      <c r="C34" s="10"/>
      <c r="D34" s="10"/>
      <c r="E34" s="45" t="s">
        <v>287</v>
      </c>
      <c r="F34" s="20"/>
      <c r="G34" s="20"/>
      <c r="H34" s="221">
        <v>410</v>
      </c>
      <c r="I34" s="140"/>
      <c r="J34" s="10"/>
      <c r="K34" s="255"/>
      <c r="L34" s="10"/>
      <c r="M34" s="45"/>
      <c r="N34" s="20"/>
      <c r="O34" s="20"/>
      <c r="P34" s="62"/>
      <c r="Q34" s="141"/>
      <c r="R34" s="255"/>
      <c r="S34" s="10"/>
      <c r="T34" s="45"/>
      <c r="U34" s="20"/>
      <c r="V34" s="62"/>
    </row>
    <row r="35" spans="2:22" ht="13.35" customHeight="1">
      <c r="B35" s="10"/>
      <c r="C35" s="10"/>
      <c r="D35" s="10"/>
      <c r="E35" s="45" t="s">
        <v>41</v>
      </c>
      <c r="F35" s="20"/>
      <c r="G35" s="20"/>
      <c r="H35" s="221">
        <v>23800</v>
      </c>
      <c r="I35" s="140"/>
      <c r="J35" s="10"/>
      <c r="K35" s="255"/>
      <c r="L35" s="10"/>
      <c r="M35" s="45"/>
      <c r="N35" s="20"/>
      <c r="O35" s="20"/>
      <c r="P35" s="62"/>
      <c r="Q35" s="141"/>
      <c r="R35" s="255"/>
      <c r="S35" s="10"/>
      <c r="T35" s="45"/>
      <c r="U35" s="20"/>
      <c r="V35" s="62"/>
    </row>
    <row r="36" spans="2:22" ht="13.35" customHeight="1">
      <c r="B36" s="10"/>
      <c r="C36" s="10"/>
      <c r="D36" s="10"/>
      <c r="E36" s="45" t="s">
        <v>342</v>
      </c>
      <c r="F36" s="20"/>
      <c r="G36" s="20"/>
      <c r="H36" s="221">
        <v>180</v>
      </c>
      <c r="I36" s="140"/>
      <c r="J36" s="10"/>
      <c r="K36" s="255"/>
      <c r="L36" s="10"/>
      <c r="M36" s="45"/>
      <c r="N36" s="20"/>
      <c r="O36" s="20"/>
      <c r="P36" s="62"/>
      <c r="Q36" s="141"/>
      <c r="R36" s="255"/>
      <c r="S36" s="10"/>
      <c r="T36" s="45"/>
      <c r="V36" s="62"/>
    </row>
    <row r="37" spans="2:22" ht="13.35" customHeight="1">
      <c r="B37" s="10"/>
      <c r="C37" s="10"/>
      <c r="D37" s="10"/>
      <c r="E37" s="45" t="s">
        <v>343</v>
      </c>
      <c r="F37" s="20"/>
      <c r="G37" s="20"/>
      <c r="H37" s="221">
        <v>9070</v>
      </c>
      <c r="I37" s="140"/>
      <c r="J37" s="10"/>
      <c r="K37" s="255"/>
      <c r="L37" s="10"/>
      <c r="M37" s="45"/>
      <c r="N37" s="20"/>
      <c r="O37" s="20"/>
      <c r="P37" s="62"/>
      <c r="Q37" s="141"/>
      <c r="R37" s="255"/>
      <c r="S37" s="10"/>
      <c r="T37" s="45"/>
      <c r="V37" s="62"/>
    </row>
    <row r="38" spans="2:22" ht="13.35" customHeight="1">
      <c r="B38" s="10"/>
      <c r="C38" s="10"/>
      <c r="D38" s="10"/>
      <c r="E38" s="45" t="s">
        <v>288</v>
      </c>
      <c r="F38" s="20"/>
      <c r="G38" s="20"/>
      <c r="H38" s="221">
        <v>51890</v>
      </c>
      <c r="I38" s="140"/>
      <c r="J38" s="10"/>
      <c r="K38" s="255"/>
      <c r="L38" s="10"/>
      <c r="M38" s="45"/>
      <c r="N38" s="20"/>
      <c r="O38" s="20"/>
      <c r="P38" s="62"/>
      <c r="Q38" s="141"/>
      <c r="S38" s="10"/>
      <c r="T38" s="104"/>
      <c r="V38" s="62"/>
    </row>
    <row r="39" spans="2:22" ht="13.35" customHeight="1">
      <c r="B39" s="10"/>
      <c r="C39" s="10"/>
      <c r="D39" s="10"/>
      <c r="E39" s="45" t="s">
        <v>424</v>
      </c>
      <c r="F39" s="20"/>
      <c r="G39" s="20"/>
      <c r="H39" s="221">
        <v>260</v>
      </c>
      <c r="I39" s="140"/>
      <c r="J39" s="10"/>
      <c r="K39" s="255"/>
      <c r="L39" s="10"/>
      <c r="M39" s="45"/>
      <c r="N39" s="20"/>
      <c r="O39" s="20"/>
      <c r="P39" s="62"/>
      <c r="Q39" s="141"/>
      <c r="R39" s="255"/>
      <c r="T39" s="45"/>
      <c r="U39" s="20"/>
      <c r="V39" s="62"/>
    </row>
    <row r="40" spans="2:22" ht="13.35" customHeight="1">
      <c r="B40" s="10"/>
      <c r="C40" s="10"/>
      <c r="D40" s="10"/>
      <c r="E40" s="45" t="s">
        <v>425</v>
      </c>
      <c r="F40" s="20"/>
      <c r="G40" s="20"/>
      <c r="H40" s="221">
        <v>9280</v>
      </c>
      <c r="I40" s="140"/>
      <c r="J40" s="255"/>
      <c r="K40" s="255"/>
      <c r="L40" s="10"/>
      <c r="M40" s="45"/>
      <c r="N40" s="20"/>
      <c r="O40" s="20"/>
      <c r="P40" s="62"/>
      <c r="Q40" s="141"/>
      <c r="R40" s="10"/>
      <c r="T40" s="45"/>
      <c r="U40" s="20"/>
      <c r="V40" s="62"/>
    </row>
    <row r="41" spans="2:22" ht="13.35" customHeight="1">
      <c r="B41" s="10"/>
      <c r="C41" s="255"/>
      <c r="D41" s="10"/>
      <c r="E41" s="45" t="s">
        <v>426</v>
      </c>
      <c r="F41" s="20"/>
      <c r="G41" s="20"/>
      <c r="H41" s="221">
        <v>1400</v>
      </c>
      <c r="I41" s="140"/>
      <c r="J41" s="255"/>
      <c r="K41" s="255"/>
      <c r="L41" s="10"/>
      <c r="M41" s="45"/>
      <c r="N41" s="20"/>
      <c r="O41" s="20"/>
      <c r="P41" s="62"/>
      <c r="Q41" s="141"/>
      <c r="R41" s="23"/>
      <c r="T41" s="45"/>
      <c r="U41" s="20"/>
      <c r="V41" s="62"/>
    </row>
    <row r="42" spans="2:22" ht="13.35" customHeight="1">
      <c r="B42" s="10"/>
      <c r="C42" s="255"/>
      <c r="D42" s="10"/>
      <c r="E42" s="45" t="s">
        <v>427</v>
      </c>
      <c r="F42" s="20"/>
      <c r="G42" s="20"/>
      <c r="H42" s="221">
        <v>850</v>
      </c>
      <c r="I42" s="140"/>
      <c r="J42" s="255"/>
      <c r="K42" s="255"/>
      <c r="L42" s="10"/>
      <c r="M42" s="45"/>
      <c r="N42" s="20"/>
      <c r="O42" s="20"/>
      <c r="P42" s="62"/>
      <c r="Q42" s="141"/>
      <c r="R42" s="23"/>
      <c r="T42" s="45"/>
      <c r="V42" s="62"/>
    </row>
    <row r="43" spans="2:22" ht="13.35" customHeight="1">
      <c r="B43" s="10"/>
      <c r="C43" s="255"/>
      <c r="D43" s="10"/>
      <c r="E43" s="45" t="s">
        <v>428</v>
      </c>
      <c r="F43" s="14"/>
      <c r="G43" s="14"/>
      <c r="H43" s="14">
        <v>260</v>
      </c>
      <c r="I43" s="140"/>
      <c r="J43" s="255"/>
      <c r="K43" s="255"/>
      <c r="L43" s="10"/>
      <c r="M43" s="45"/>
      <c r="N43" s="20"/>
      <c r="O43" s="20"/>
      <c r="P43" s="62"/>
      <c r="Q43" s="141"/>
      <c r="R43" s="23"/>
      <c r="S43" s="10"/>
      <c r="T43" s="45"/>
      <c r="V43" s="62"/>
    </row>
    <row r="44" spans="2:22" ht="13.35" customHeight="1">
      <c r="B44" s="255"/>
      <c r="C44" s="255"/>
      <c r="D44" s="10"/>
      <c r="E44" s="45" t="s">
        <v>429</v>
      </c>
      <c r="F44" s="14"/>
      <c r="G44" s="14"/>
      <c r="H44" s="14">
        <v>115240</v>
      </c>
      <c r="I44" s="140"/>
      <c r="J44" s="255"/>
      <c r="K44" s="255"/>
      <c r="L44" s="10"/>
      <c r="M44" s="45"/>
      <c r="N44" s="20"/>
      <c r="O44" s="20"/>
      <c r="P44" s="62"/>
      <c r="Q44" s="141"/>
      <c r="S44" s="10"/>
      <c r="T44" s="45"/>
      <c r="U44" s="20"/>
      <c r="V44" s="62"/>
    </row>
    <row r="45" spans="2:22" ht="13.35" customHeight="1">
      <c r="B45" s="255"/>
      <c r="C45" s="255"/>
      <c r="D45" s="10"/>
      <c r="E45" s="45" t="s">
        <v>430</v>
      </c>
      <c r="F45" s="14"/>
      <c r="G45" s="14"/>
      <c r="H45" s="14">
        <v>20</v>
      </c>
      <c r="I45" s="140"/>
      <c r="J45" s="255"/>
      <c r="K45" s="255"/>
      <c r="L45" s="10"/>
      <c r="M45" s="103"/>
      <c r="N45" s="20"/>
      <c r="O45" s="20"/>
      <c r="P45" s="62"/>
      <c r="Q45" s="141"/>
      <c r="S45" s="10"/>
      <c r="T45" s="45"/>
      <c r="U45" s="20"/>
      <c r="V45" s="62"/>
    </row>
    <row r="46" spans="2:22" ht="13.35" customHeight="1">
      <c r="B46" s="255"/>
      <c r="C46" s="255"/>
      <c r="D46" s="10"/>
      <c r="E46" s="45" t="s">
        <v>29</v>
      </c>
      <c r="F46" s="20"/>
      <c r="G46" s="20"/>
      <c r="H46" s="221">
        <v>465500</v>
      </c>
      <c r="I46" s="140"/>
      <c r="J46" s="10"/>
      <c r="K46" s="255"/>
      <c r="L46" s="10"/>
      <c r="M46" s="45"/>
      <c r="N46" s="20"/>
      <c r="O46" s="20"/>
      <c r="P46" s="62"/>
      <c r="Q46" s="141"/>
      <c r="R46" s="255"/>
      <c r="S46" s="10"/>
      <c r="T46" s="104"/>
      <c r="U46" s="20"/>
      <c r="V46" s="62"/>
    </row>
    <row r="47" spans="2:22" ht="13.35" customHeight="1">
      <c r="B47" s="255"/>
      <c r="C47" s="255"/>
      <c r="D47" s="10"/>
      <c r="E47" s="45" t="s">
        <v>21</v>
      </c>
      <c r="F47" s="20"/>
      <c r="G47" s="20"/>
      <c r="H47" s="221">
        <v>97960</v>
      </c>
      <c r="I47" s="140"/>
      <c r="J47" s="10"/>
      <c r="K47" s="255"/>
      <c r="L47" s="10"/>
      <c r="M47" s="45"/>
      <c r="N47" s="20"/>
      <c r="O47" s="20"/>
      <c r="P47" s="62"/>
      <c r="Q47" s="141"/>
      <c r="R47" s="255"/>
      <c r="S47" s="10"/>
      <c r="T47" s="104"/>
      <c r="U47" s="20"/>
      <c r="V47" s="62"/>
    </row>
    <row r="48" spans="2:22" ht="13.35" customHeight="1">
      <c r="B48" s="255"/>
      <c r="C48" s="255"/>
      <c r="D48" s="10"/>
      <c r="E48" s="45" t="s">
        <v>34</v>
      </c>
      <c r="F48" s="20"/>
      <c r="G48" s="20"/>
      <c r="H48" s="221">
        <v>6480</v>
      </c>
      <c r="I48" s="140"/>
      <c r="J48" s="10"/>
      <c r="K48" s="255"/>
      <c r="L48" s="10"/>
      <c r="M48" s="143"/>
      <c r="N48" s="20"/>
      <c r="O48" s="20"/>
      <c r="P48" s="62"/>
      <c r="Q48" s="141"/>
      <c r="R48" s="255"/>
      <c r="S48" s="10"/>
      <c r="T48" s="104"/>
      <c r="U48" s="20"/>
      <c r="V48" s="62"/>
    </row>
    <row r="49" spans="2:22" ht="13.35" customHeight="1">
      <c r="B49" s="255"/>
      <c r="C49" s="255"/>
      <c r="D49" s="10"/>
      <c r="E49" s="45" t="s">
        <v>289</v>
      </c>
      <c r="H49" s="221">
        <v>30</v>
      </c>
      <c r="I49" s="140"/>
      <c r="J49" s="255"/>
      <c r="K49" s="255"/>
      <c r="L49" s="10"/>
      <c r="M49" s="45"/>
      <c r="N49" s="20"/>
      <c r="O49" s="20"/>
      <c r="P49" s="62"/>
      <c r="Q49" s="141"/>
      <c r="R49" s="255"/>
      <c r="S49" s="10"/>
      <c r="T49" s="45"/>
      <c r="U49" s="20"/>
      <c r="V49" s="62"/>
    </row>
    <row r="50" spans="2:22" ht="13.35" customHeight="1">
      <c r="B50" s="255"/>
      <c r="C50" s="255"/>
      <c r="D50" s="10"/>
      <c r="E50" s="45" t="s">
        <v>23</v>
      </c>
      <c r="F50" s="20"/>
      <c r="G50" s="20"/>
      <c r="H50" s="221">
        <v>372000</v>
      </c>
      <c r="I50" s="140"/>
      <c r="J50" s="255"/>
      <c r="K50" s="255"/>
      <c r="L50" s="10"/>
      <c r="M50" s="45"/>
      <c r="N50" s="20"/>
      <c r="O50" s="20"/>
      <c r="P50" s="62"/>
      <c r="Q50" s="141"/>
      <c r="R50" s="20"/>
      <c r="S50" s="10"/>
      <c r="T50" s="45"/>
      <c r="U50" s="20"/>
      <c r="V50" s="62"/>
    </row>
    <row r="51" spans="2:22" ht="13.35" customHeight="1">
      <c r="B51" s="255"/>
      <c r="C51" s="255"/>
      <c r="D51" s="10"/>
      <c r="E51" s="45" t="s">
        <v>22</v>
      </c>
      <c r="F51" s="20"/>
      <c r="G51" s="20"/>
      <c r="H51" s="221">
        <v>88190</v>
      </c>
      <c r="I51" s="140"/>
      <c r="J51" s="255"/>
      <c r="K51" s="255"/>
      <c r="L51" s="10"/>
      <c r="M51" s="45"/>
      <c r="N51" s="20"/>
      <c r="O51" s="20"/>
      <c r="P51" s="62"/>
      <c r="Q51" s="141"/>
      <c r="R51" s="255"/>
      <c r="S51" s="10"/>
      <c r="T51" s="45"/>
      <c r="V51" s="62"/>
    </row>
    <row r="52" spans="2:22" ht="13.35" customHeight="1">
      <c r="B52" s="255"/>
      <c r="C52" s="255"/>
      <c r="D52" s="10"/>
      <c r="E52" s="45" t="s">
        <v>431</v>
      </c>
      <c r="F52" s="20"/>
      <c r="G52" s="20"/>
      <c r="H52" s="221">
        <v>10</v>
      </c>
      <c r="I52" s="140"/>
      <c r="J52" s="255"/>
      <c r="K52" s="255"/>
      <c r="L52" s="10"/>
      <c r="M52" s="45"/>
      <c r="N52" s="20"/>
      <c r="O52" s="20"/>
      <c r="P52" s="62"/>
      <c r="Q52" s="141"/>
      <c r="R52" s="255"/>
      <c r="S52" s="10"/>
      <c r="T52" s="45"/>
      <c r="U52" s="20"/>
      <c r="V52" s="62"/>
    </row>
    <row r="53" spans="2:22" ht="13.35" customHeight="1">
      <c r="B53" s="255"/>
      <c r="E53" s="45" t="s">
        <v>376</v>
      </c>
      <c r="F53" s="20"/>
      <c r="G53" s="20"/>
      <c r="H53" s="221">
        <v>20</v>
      </c>
      <c r="I53" s="140"/>
      <c r="J53" s="10"/>
      <c r="K53" s="255"/>
      <c r="L53" s="10"/>
      <c r="M53" s="45"/>
      <c r="N53" s="20"/>
      <c r="P53" s="62"/>
      <c r="Q53" s="141"/>
      <c r="R53" s="255"/>
      <c r="S53" s="10"/>
      <c r="T53" s="45"/>
      <c r="U53" s="20"/>
      <c r="V53" s="62"/>
    </row>
    <row r="54" spans="2:22" ht="13.35" customHeight="1">
      <c r="B54" s="255"/>
      <c r="C54" s="255"/>
      <c r="D54" s="10"/>
      <c r="E54" s="45" t="s">
        <v>290</v>
      </c>
      <c r="F54" s="20"/>
      <c r="G54" s="20"/>
      <c r="H54" s="221">
        <v>220</v>
      </c>
      <c r="I54" s="140"/>
      <c r="J54" s="10"/>
      <c r="K54" s="255"/>
      <c r="L54" s="10"/>
      <c r="M54" s="45"/>
      <c r="N54" s="20"/>
      <c r="O54" s="20"/>
      <c r="P54" s="62"/>
      <c r="Q54" s="75"/>
      <c r="R54" s="255"/>
      <c r="T54" s="45"/>
      <c r="V54" s="62"/>
    </row>
    <row r="55" spans="2:22" ht="13.35" customHeight="1">
      <c r="B55" s="255"/>
      <c r="C55" s="10"/>
      <c r="D55" s="10"/>
      <c r="E55" s="45" t="s">
        <v>432</v>
      </c>
      <c r="F55" s="20"/>
      <c r="G55" s="20"/>
      <c r="H55" s="221">
        <v>60</v>
      </c>
      <c r="I55" s="140"/>
      <c r="J55" s="10"/>
      <c r="K55" s="255"/>
      <c r="L55" s="10"/>
      <c r="M55" s="45"/>
      <c r="N55" s="20"/>
      <c r="O55" s="20"/>
      <c r="P55" s="62"/>
      <c r="Q55" s="75"/>
      <c r="R55" s="255"/>
      <c r="T55" s="45"/>
      <c r="U55" s="20"/>
      <c r="V55" s="62"/>
    </row>
    <row r="56" spans="2:22" ht="13.35" customHeight="1">
      <c r="C56" s="10"/>
      <c r="D56" s="10"/>
      <c r="E56" s="45" t="s">
        <v>291</v>
      </c>
      <c r="F56" s="20"/>
      <c r="G56" s="106"/>
      <c r="H56" s="221">
        <v>10</v>
      </c>
      <c r="I56" s="140"/>
      <c r="J56" s="10"/>
      <c r="K56" s="255"/>
      <c r="L56" s="10"/>
      <c r="M56" s="45"/>
      <c r="N56" s="20"/>
      <c r="O56" s="20"/>
      <c r="P56" s="62"/>
      <c r="Q56" s="75"/>
      <c r="R56" s="22"/>
      <c r="S56" s="10"/>
      <c r="T56" s="45"/>
      <c r="U56" s="20"/>
      <c r="V56" s="62"/>
    </row>
    <row r="57" spans="2:22" ht="13.35" customHeight="1">
      <c r="B57" s="10"/>
      <c r="C57" s="10"/>
      <c r="D57" s="10"/>
      <c r="E57" s="45" t="s">
        <v>433</v>
      </c>
      <c r="F57" s="20"/>
      <c r="G57" s="20"/>
      <c r="H57" s="221">
        <v>20</v>
      </c>
      <c r="I57" s="141"/>
      <c r="J57" s="10"/>
      <c r="K57" s="10"/>
      <c r="L57" s="10"/>
      <c r="M57" s="144"/>
      <c r="N57" s="20"/>
      <c r="O57" s="110"/>
      <c r="P57" s="62"/>
      <c r="Q57" s="75"/>
      <c r="R57" s="142"/>
      <c r="T57" s="45"/>
      <c r="U57" s="20"/>
      <c r="V57" s="62"/>
    </row>
    <row r="58" spans="2:22" ht="13.35" customHeight="1">
      <c r="B58" s="10"/>
      <c r="C58" s="10"/>
      <c r="D58" s="10"/>
      <c r="E58" s="45" t="s">
        <v>434</v>
      </c>
      <c r="F58" s="20"/>
      <c r="G58" s="20"/>
      <c r="H58" s="221">
        <v>310</v>
      </c>
      <c r="I58" s="141"/>
      <c r="J58" s="10"/>
      <c r="K58" s="255"/>
      <c r="L58" s="10"/>
      <c r="M58" s="143"/>
      <c r="N58" s="20"/>
      <c r="O58" s="20"/>
      <c r="P58" s="62"/>
      <c r="Q58" s="75"/>
      <c r="T58" s="45"/>
      <c r="U58" s="20"/>
      <c r="V58" s="62"/>
    </row>
    <row r="59" spans="2:22" ht="13.35" customHeight="1">
      <c r="B59" s="10"/>
      <c r="C59" s="10"/>
      <c r="D59" s="10"/>
      <c r="E59" s="45" t="s">
        <v>435</v>
      </c>
      <c r="F59" s="20"/>
      <c r="G59" s="20"/>
      <c r="H59" s="221">
        <v>1290</v>
      </c>
      <c r="I59" s="141"/>
      <c r="J59" s="10"/>
      <c r="K59" s="10"/>
      <c r="L59" s="10"/>
      <c r="M59" s="144"/>
      <c r="N59" s="20"/>
      <c r="O59" s="20"/>
      <c r="P59" s="62"/>
      <c r="Q59" s="75"/>
      <c r="R59" s="22"/>
      <c r="S59" s="10"/>
      <c r="T59" s="45"/>
      <c r="U59" s="20"/>
      <c r="V59" s="62"/>
    </row>
    <row r="60" spans="2:22" ht="13.35" customHeight="1">
      <c r="B60" s="10"/>
      <c r="C60" s="10"/>
      <c r="D60" s="10"/>
      <c r="E60" s="45" t="s">
        <v>377</v>
      </c>
      <c r="F60" s="20"/>
      <c r="G60" s="20"/>
      <c r="H60" s="221">
        <v>20</v>
      </c>
      <c r="I60" s="141"/>
      <c r="J60" s="10"/>
      <c r="K60" s="10"/>
      <c r="L60" s="10"/>
      <c r="M60" s="104"/>
      <c r="N60" s="20"/>
      <c r="O60" s="20"/>
      <c r="P60" s="62"/>
      <c r="Q60" s="75"/>
      <c r="R60" s="255"/>
      <c r="S60" s="10"/>
      <c r="T60" s="45"/>
      <c r="U60" s="20"/>
      <c r="V60" s="62"/>
    </row>
    <row r="61" spans="2:22" ht="13.35" customHeight="1">
      <c r="B61" s="10"/>
      <c r="C61" s="255"/>
      <c r="D61" s="10"/>
      <c r="E61" s="45" t="s">
        <v>378</v>
      </c>
      <c r="F61" s="20"/>
      <c r="G61" s="20"/>
      <c r="H61" s="221">
        <v>62230</v>
      </c>
      <c r="I61" s="141"/>
      <c r="J61" s="10"/>
      <c r="K61" s="255"/>
      <c r="L61" s="10"/>
      <c r="M61" s="45"/>
      <c r="N61" s="20"/>
      <c r="O61" s="20"/>
      <c r="P61" s="62"/>
      <c r="Q61" s="75"/>
      <c r="R61" s="255"/>
      <c r="S61" s="10"/>
      <c r="T61" s="45"/>
      <c r="U61" s="20"/>
      <c r="V61" s="62"/>
    </row>
    <row r="62" spans="2:22" ht="6.95" customHeight="1" thickBot="1">
      <c r="B62" s="255"/>
      <c r="C62" s="16"/>
      <c r="D62" s="16"/>
      <c r="E62" s="145"/>
      <c r="F62" s="129"/>
      <c r="G62" s="129"/>
      <c r="H62" s="146"/>
      <c r="I62" s="89"/>
      <c r="J62" s="16"/>
      <c r="K62" s="255"/>
      <c r="L62" s="10"/>
      <c r="M62" s="145"/>
      <c r="N62" s="20"/>
      <c r="O62" s="129"/>
      <c r="P62" s="62"/>
      <c r="Q62" s="76"/>
      <c r="R62" s="16"/>
      <c r="S62" s="16"/>
      <c r="T62" s="147"/>
      <c r="U62" s="129"/>
      <c r="V62" s="16"/>
    </row>
    <row r="63" spans="2:22" ht="15" customHeight="1">
      <c r="B63" s="255"/>
      <c r="C63" s="14" t="s">
        <v>167</v>
      </c>
      <c r="D63" s="10"/>
      <c r="E63" s="20"/>
      <c r="F63" s="20"/>
      <c r="G63" s="20"/>
      <c r="H63" s="62"/>
      <c r="K63" s="230"/>
      <c r="L63" s="230"/>
      <c r="M63" s="148"/>
      <c r="N63" s="230"/>
      <c r="O63" s="20"/>
      <c r="P63" s="149"/>
      <c r="Q63" s="255"/>
    </row>
    <row r="64" spans="2:22" ht="12.6" customHeight="1">
      <c r="B64" s="255"/>
      <c r="K64" s="10"/>
      <c r="L64" s="10"/>
      <c r="M64" s="307"/>
      <c r="N64" s="10"/>
      <c r="P64" s="309"/>
      <c r="Q64" s="255"/>
    </row>
    <row r="65" spans="11:21" ht="12.6" customHeight="1">
      <c r="K65" s="10"/>
      <c r="L65" s="10"/>
      <c r="M65" s="308"/>
      <c r="N65" s="20"/>
      <c r="P65" s="308"/>
      <c r="Q65" s="10"/>
    </row>
    <row r="66" spans="11:21" ht="12.6" customHeight="1">
      <c r="K66" s="10"/>
      <c r="L66" s="10"/>
      <c r="M66" s="150"/>
      <c r="N66" s="10"/>
      <c r="P66" s="62"/>
      <c r="Q66" s="10"/>
    </row>
    <row r="67" spans="11:21" ht="12.6" customHeight="1">
      <c r="K67" s="10"/>
      <c r="L67" s="10"/>
      <c r="M67" s="10"/>
      <c r="N67" s="10"/>
      <c r="P67" s="62"/>
      <c r="Q67" s="10"/>
    </row>
    <row r="68" spans="11:21" ht="12.6" customHeight="1">
      <c r="Q68" s="10"/>
    </row>
    <row r="69" spans="11:21" ht="12.6" customHeight="1">
      <c r="M69" s="286"/>
      <c r="N69" s="286"/>
      <c r="O69" s="286"/>
      <c r="P69" s="286"/>
      <c r="Q69" s="286"/>
      <c r="R69" s="286"/>
      <c r="S69" s="286"/>
      <c r="T69" s="286"/>
      <c r="U69" s="304"/>
    </row>
    <row r="70" spans="11:21" ht="12.6" customHeight="1">
      <c r="Q70" s="10"/>
    </row>
    <row r="71" spans="11:21" ht="12.6" customHeight="1">
      <c r="Q71" s="10"/>
    </row>
    <row r="72" spans="11:21" ht="12.6" customHeight="1">
      <c r="Q72" s="255"/>
    </row>
    <row r="73" spans="11:21" ht="12.6" customHeight="1">
      <c r="Q73" s="255"/>
    </row>
    <row r="74" spans="11:21" ht="12.6" customHeight="1">
      <c r="Q74" s="255"/>
    </row>
    <row r="75" spans="11:21" ht="12.6" customHeight="1"/>
    <row r="76" spans="11:21" ht="12.6" customHeight="1"/>
    <row r="77" spans="11:21" ht="12.6" customHeight="1"/>
    <row r="78" spans="11:21" ht="12.6" customHeight="1"/>
    <row r="79" spans="11:21" ht="12.6" customHeight="1"/>
    <row r="80" spans="11:21" ht="12.6" customHeight="1"/>
    <row r="81" spans="18:22" ht="12.6" customHeight="1"/>
    <row r="82" spans="18:22" ht="12" customHeight="1">
      <c r="R82" s="255"/>
      <c r="S82" s="10"/>
      <c r="T82" s="106"/>
      <c r="U82" s="20"/>
    </row>
    <row r="83" spans="18:22" ht="12" customHeight="1">
      <c r="R83" s="255"/>
      <c r="S83" s="10"/>
      <c r="T83" s="106"/>
      <c r="U83" s="20"/>
    </row>
    <row r="84" spans="18:22" ht="12" customHeight="1">
      <c r="R84" s="255"/>
      <c r="S84" s="10"/>
      <c r="T84" s="106"/>
      <c r="U84" s="20"/>
      <c r="V84" s="62"/>
    </row>
    <row r="85" spans="18:22" ht="12" customHeight="1">
      <c r="R85" s="255"/>
      <c r="S85" s="10"/>
      <c r="T85" s="106"/>
      <c r="U85" s="20"/>
      <c r="V85" s="62"/>
    </row>
    <row r="86" spans="18:22" ht="12" customHeight="1"/>
    <row r="87" spans="18:22" ht="11.45" customHeight="1"/>
    <row r="88" spans="18:22" ht="11.45" customHeight="1"/>
  </sheetData>
  <mergeCells count="11">
    <mergeCell ref="M69:U69"/>
    <mergeCell ref="B5:C5"/>
    <mergeCell ref="J5:K5"/>
    <mergeCell ref="Q5:R5"/>
    <mergeCell ref="M64:M65"/>
    <mergeCell ref="P64:P65"/>
    <mergeCell ref="K2:R2"/>
    <mergeCell ref="T2:V2"/>
    <mergeCell ref="B4:C4"/>
    <mergeCell ref="J4:K4"/>
    <mergeCell ref="Q4:R4"/>
  </mergeCells>
  <phoneticPr fontId="11"/>
  <printOptions horizontalCentered="1"/>
  <pageMargins left="0.19685039370078741" right="0.19685039370078741" top="0.39370078740157483" bottom="0.19685039370078741" header="0.51181102362204722" footer="0.51181102362204722"/>
  <pageSetup paperSize="9" scale="71" fitToWidth="2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9"/>
  <dimension ref="B2:AP63"/>
  <sheetViews>
    <sheetView showGridLines="0" view="pageBreakPreview" topLeftCell="E12" zoomScale="90" zoomScaleNormal="100" zoomScaleSheetLayoutView="90" workbookViewId="0">
      <selection activeCell="I18" sqref="I18"/>
    </sheetView>
  </sheetViews>
  <sheetFormatPr defaultRowHeight="13.5" customHeight="1"/>
  <cols>
    <col min="1" max="1" width="5" style="14" customWidth="1"/>
    <col min="2" max="2" width="15.125" style="14" customWidth="1"/>
    <col min="3" max="3" width="0.625" style="14" customWidth="1"/>
    <col min="4" max="4" width="9.375" style="14" bestFit="1" customWidth="1"/>
    <col min="5" max="5" width="1.75" style="14" customWidth="1"/>
    <col min="6" max="6" width="8.75" style="14" customWidth="1"/>
    <col min="7" max="7" width="10.625" style="14" customWidth="1"/>
    <col min="8" max="8" width="0.625" style="14" customWidth="1"/>
    <col min="9" max="9" width="15.125" style="14" customWidth="1"/>
    <col min="10" max="10" width="0.625" style="14" customWidth="1"/>
    <col min="11" max="11" width="6.375" style="14" customWidth="1"/>
    <col min="12" max="12" width="1.75" style="14" customWidth="1"/>
    <col min="13" max="13" width="8.875" style="14" customWidth="1"/>
    <col min="14" max="14" width="10.625" style="14" customWidth="1"/>
    <col min="15" max="15" width="15.125" style="14" customWidth="1"/>
    <col min="16" max="16" width="0.625" style="14" customWidth="1"/>
    <col min="17" max="17" width="9.375" style="14" bestFit="1" customWidth="1"/>
    <col min="18" max="18" width="1.75" style="14" customWidth="1"/>
    <col min="19" max="19" width="8.875" style="14" customWidth="1"/>
    <col min="20" max="20" width="10.625" style="14" customWidth="1"/>
    <col min="21" max="21" width="0.625" style="14" customWidth="1"/>
    <col min="22" max="22" width="15.125" style="14" customWidth="1"/>
    <col min="23" max="23" width="0.625" style="14" customWidth="1"/>
    <col min="24" max="24" width="6.375" style="14" customWidth="1"/>
    <col min="25" max="25" width="1.75" style="14" customWidth="1"/>
    <col min="26" max="26" width="8.875" style="14" customWidth="1"/>
    <col min="27" max="27" width="10.625" style="14" customWidth="1"/>
    <col min="28" max="28" width="4.5" style="14" customWidth="1"/>
    <col min="29" max="29" width="13.75" style="14" customWidth="1"/>
    <col min="30" max="30" width="0.625" style="14" customWidth="1"/>
    <col min="31" max="31" width="6.375" style="14" customWidth="1"/>
    <col min="32" max="32" width="1.75" style="14" customWidth="1"/>
    <col min="33" max="33" width="8.875" style="14" customWidth="1"/>
    <col min="34" max="34" width="9.875" style="14" customWidth="1"/>
    <col min="35" max="35" width="0.625" style="14" customWidth="1"/>
    <col min="36" max="36" width="13.375" style="14" customWidth="1"/>
    <col min="37" max="37" width="0.625" style="14" customWidth="1"/>
    <col min="38" max="38" width="6.375" style="14" customWidth="1"/>
    <col min="39" max="39" width="1.75" style="14" customWidth="1"/>
    <col min="40" max="40" width="8.875" style="14" customWidth="1"/>
    <col min="41" max="41" width="9.875" style="14" customWidth="1"/>
    <col min="42" max="16384" width="9" style="14"/>
  </cols>
  <sheetData>
    <row r="2" spans="2:41" ht="18" customHeight="1">
      <c r="B2" s="13"/>
      <c r="C2" s="13"/>
      <c r="F2" s="234"/>
      <c r="G2" s="234"/>
      <c r="H2" s="234"/>
      <c r="I2" s="43" t="s">
        <v>263</v>
      </c>
      <c r="J2" s="234"/>
      <c r="K2" s="296" t="s">
        <v>273</v>
      </c>
      <c r="L2" s="296"/>
      <c r="M2" s="296"/>
      <c r="N2" s="296"/>
      <c r="O2" s="296"/>
      <c r="P2" s="296"/>
      <c r="Q2" s="296"/>
      <c r="R2" s="10"/>
      <c r="S2" s="255"/>
      <c r="T2" s="11"/>
      <c r="U2" s="11"/>
      <c r="V2" s="255"/>
      <c r="W2" s="255"/>
      <c r="X2" s="255"/>
      <c r="Y2" s="10"/>
      <c r="Z2" s="255"/>
      <c r="AA2" s="11"/>
    </row>
    <row r="3" spans="2:41" ht="18" customHeight="1" thickBot="1">
      <c r="B3" s="310" t="s">
        <v>71</v>
      </c>
      <c r="C3" s="310"/>
      <c r="D3" s="310"/>
      <c r="E3" s="310"/>
      <c r="N3" s="254" t="s">
        <v>408</v>
      </c>
      <c r="O3" s="246" t="s">
        <v>74</v>
      </c>
      <c r="P3" s="15"/>
      <c r="Q3" s="15"/>
      <c r="R3" s="16"/>
      <c r="S3" s="15"/>
      <c r="T3" s="17"/>
      <c r="U3" s="17"/>
      <c r="V3" s="15"/>
      <c r="W3" s="15"/>
      <c r="X3" s="15"/>
      <c r="Y3" s="16"/>
      <c r="Z3" s="15"/>
      <c r="AA3" s="254" t="s">
        <v>408</v>
      </c>
    </row>
    <row r="4" spans="2:41" s="19" customFormat="1" ht="17.25" customHeight="1">
      <c r="B4" s="232" t="s">
        <v>72</v>
      </c>
      <c r="C4" s="232"/>
      <c r="D4" s="295" t="s">
        <v>346</v>
      </c>
      <c r="E4" s="277"/>
      <c r="F4" s="278"/>
      <c r="G4" s="18" t="s">
        <v>217</v>
      </c>
      <c r="H4" s="245"/>
      <c r="I4" s="232" t="s">
        <v>72</v>
      </c>
      <c r="J4" s="233"/>
      <c r="K4" s="295" t="s">
        <v>346</v>
      </c>
      <c r="L4" s="277"/>
      <c r="M4" s="278"/>
      <c r="N4" s="237" t="s">
        <v>217</v>
      </c>
      <c r="O4" s="245" t="s">
        <v>72</v>
      </c>
      <c r="P4" s="232"/>
      <c r="Q4" s="295" t="s">
        <v>346</v>
      </c>
      <c r="R4" s="277"/>
      <c r="S4" s="278"/>
      <c r="T4" s="18" t="s">
        <v>217</v>
      </c>
      <c r="U4" s="245"/>
      <c r="V4" s="232" t="s">
        <v>72</v>
      </c>
      <c r="W4" s="233"/>
      <c r="X4" s="295" t="s">
        <v>346</v>
      </c>
      <c r="Y4" s="277"/>
      <c r="Z4" s="278"/>
      <c r="AA4" s="237" t="s">
        <v>217</v>
      </c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</row>
    <row r="5" spans="2:41" s="42" customFormat="1" ht="15.75" customHeight="1">
      <c r="B5" s="151" t="s">
        <v>73</v>
      </c>
      <c r="C5" s="257"/>
      <c r="D5" s="152"/>
      <c r="E5" s="153"/>
      <c r="F5" s="154"/>
      <c r="G5" s="49">
        <f>SUM(G7,G12,G14,G16,G22,G29,G42,G18)</f>
        <v>649883</v>
      </c>
      <c r="H5" s="155"/>
      <c r="I5" s="154"/>
      <c r="J5" s="156"/>
      <c r="K5" s="257"/>
      <c r="L5" s="40"/>
      <c r="M5" s="257"/>
      <c r="N5" s="41"/>
      <c r="O5" s="157" t="s">
        <v>73</v>
      </c>
      <c r="P5" s="257"/>
      <c r="Q5" s="152"/>
      <c r="R5" s="40"/>
      <c r="S5" s="257"/>
      <c r="T5" s="158">
        <f>SUM(T7,T11,T13,T20,T29,T31,T33,T35,T48,T43)</f>
        <v>875849</v>
      </c>
      <c r="U5" s="155"/>
      <c r="V5" s="154"/>
      <c r="W5" s="156"/>
      <c r="X5" s="159"/>
      <c r="Y5" s="40"/>
      <c r="Z5" s="257"/>
      <c r="AA5" s="160"/>
    </row>
    <row r="6" spans="2:41" ht="9.75" customHeight="1">
      <c r="B6" s="255"/>
      <c r="C6" s="255"/>
      <c r="D6" s="9"/>
      <c r="E6" s="10"/>
      <c r="F6" s="255"/>
      <c r="G6" s="11"/>
      <c r="H6" s="12"/>
      <c r="I6" s="255"/>
      <c r="J6" s="256"/>
      <c r="K6" s="255"/>
      <c r="L6" s="10"/>
      <c r="M6" s="255"/>
      <c r="N6" s="11"/>
      <c r="O6" s="75"/>
      <c r="P6" s="255"/>
      <c r="Q6" s="9"/>
      <c r="R6" s="10"/>
      <c r="S6" s="255"/>
      <c r="T6" s="161"/>
      <c r="U6" s="12"/>
      <c r="V6" s="255"/>
      <c r="W6" s="255"/>
      <c r="X6" s="9"/>
      <c r="Y6" s="10"/>
      <c r="Z6" s="255"/>
      <c r="AA6" s="11"/>
    </row>
    <row r="7" spans="2:41" ht="12.75" customHeight="1">
      <c r="B7" s="255" t="s">
        <v>139</v>
      </c>
      <c r="C7" s="255"/>
      <c r="D7" s="9"/>
      <c r="E7" s="10"/>
      <c r="F7" s="255"/>
      <c r="G7" s="11">
        <f>SUM(G8:G10)</f>
        <v>131690</v>
      </c>
      <c r="H7" s="12"/>
      <c r="I7" s="255"/>
      <c r="J7" s="255"/>
      <c r="K7" s="9"/>
      <c r="L7" s="10"/>
      <c r="M7" s="255"/>
      <c r="N7" s="11"/>
      <c r="O7" s="75" t="s">
        <v>318</v>
      </c>
      <c r="P7" s="255"/>
      <c r="Q7" s="9"/>
      <c r="R7" s="10"/>
      <c r="S7" s="255"/>
      <c r="T7" s="220">
        <f>SUM(T8:T9)</f>
        <v>269908</v>
      </c>
      <c r="U7" s="12"/>
      <c r="V7" s="255"/>
      <c r="W7" s="10"/>
      <c r="X7" s="9"/>
      <c r="Y7" s="10"/>
      <c r="Z7" s="255"/>
      <c r="AA7" s="11"/>
      <c r="AB7" s="10"/>
    </row>
    <row r="8" spans="2:41" ht="12.75" customHeight="1">
      <c r="B8" s="255"/>
      <c r="C8" s="255"/>
      <c r="D8" s="9" t="s">
        <v>451</v>
      </c>
      <c r="E8" s="10"/>
      <c r="F8" s="255" t="s">
        <v>208</v>
      </c>
      <c r="G8" s="220">
        <v>88850</v>
      </c>
      <c r="H8" s="12"/>
      <c r="I8" s="255"/>
      <c r="J8" s="255"/>
      <c r="K8" s="9"/>
      <c r="L8" s="10"/>
      <c r="M8" s="255"/>
      <c r="N8" s="11"/>
      <c r="O8" s="75"/>
      <c r="P8" s="255"/>
      <c r="Q8" s="9" t="s">
        <v>360</v>
      </c>
      <c r="R8" s="10"/>
      <c r="S8" s="255" t="s">
        <v>464</v>
      </c>
      <c r="T8" s="220">
        <v>1350</v>
      </c>
      <c r="U8" s="12"/>
      <c r="V8" s="255"/>
      <c r="W8" s="255"/>
      <c r="X8" s="9"/>
      <c r="Y8" s="10"/>
      <c r="Z8" s="255"/>
      <c r="AA8" s="11"/>
      <c r="AB8" s="10"/>
    </row>
    <row r="9" spans="2:41" ht="12.75" customHeight="1">
      <c r="B9" s="255"/>
      <c r="C9" s="255"/>
      <c r="D9" s="9" t="s">
        <v>383</v>
      </c>
      <c r="E9" s="10"/>
      <c r="F9" s="255" t="s">
        <v>385</v>
      </c>
      <c r="G9" s="220">
        <v>16180</v>
      </c>
      <c r="H9" s="12"/>
      <c r="I9" s="253"/>
      <c r="K9" s="9"/>
      <c r="L9" s="10"/>
      <c r="M9" s="255"/>
      <c r="N9" s="11"/>
      <c r="O9" s="75"/>
      <c r="P9" s="255"/>
      <c r="Q9" s="9" t="s">
        <v>360</v>
      </c>
      <c r="R9" s="10"/>
      <c r="S9" s="255" t="s">
        <v>351</v>
      </c>
      <c r="T9" s="11">
        <v>268558</v>
      </c>
      <c r="U9" s="12"/>
      <c r="V9" s="255"/>
      <c r="W9" s="255"/>
      <c r="X9" s="9"/>
      <c r="Y9" s="10"/>
      <c r="Z9" s="255"/>
      <c r="AA9" s="11"/>
    </row>
    <row r="10" spans="2:41" ht="12.75" customHeight="1">
      <c r="B10" s="255"/>
      <c r="C10" s="255"/>
      <c r="D10" s="9" t="s">
        <v>384</v>
      </c>
      <c r="E10" s="10"/>
      <c r="F10" s="255" t="s">
        <v>386</v>
      </c>
      <c r="G10" s="220">
        <v>26660</v>
      </c>
      <c r="H10" s="12"/>
      <c r="I10" s="255"/>
      <c r="J10" s="255"/>
      <c r="K10" s="9"/>
      <c r="L10" s="10"/>
      <c r="M10" s="255"/>
      <c r="N10" s="11"/>
      <c r="O10" s="75"/>
      <c r="P10" s="10"/>
      <c r="Q10" s="9"/>
      <c r="R10" s="10"/>
      <c r="S10" s="255"/>
      <c r="T10" s="11"/>
      <c r="U10" s="12"/>
      <c r="V10" s="255"/>
      <c r="W10" s="255"/>
      <c r="X10" s="9"/>
      <c r="Y10" s="10"/>
      <c r="Z10" s="255"/>
      <c r="AA10" s="11"/>
    </row>
    <row r="11" spans="2:41" ht="12.75" customHeight="1">
      <c r="B11" s="255"/>
      <c r="C11" s="255"/>
      <c r="D11" s="9"/>
      <c r="E11" s="10"/>
      <c r="F11" s="255"/>
      <c r="G11" s="11"/>
      <c r="H11" s="12"/>
      <c r="I11" s="20"/>
      <c r="J11" s="255"/>
      <c r="K11" s="9"/>
      <c r="L11" s="10"/>
      <c r="M11" s="255"/>
      <c r="N11" s="11"/>
      <c r="O11" s="75" t="s">
        <v>319</v>
      </c>
      <c r="P11" s="255"/>
      <c r="Q11" s="9" t="s">
        <v>360</v>
      </c>
      <c r="R11" s="10"/>
      <c r="S11" s="255" t="s">
        <v>292</v>
      </c>
      <c r="T11" s="220">
        <v>151548</v>
      </c>
      <c r="U11" s="12"/>
      <c r="V11" s="255"/>
      <c r="W11" s="255"/>
      <c r="X11" s="9"/>
      <c r="Y11" s="10"/>
      <c r="Z11" s="255"/>
      <c r="AA11" s="11"/>
    </row>
    <row r="12" spans="2:41" ht="12.75" customHeight="1">
      <c r="B12" s="255" t="s">
        <v>450</v>
      </c>
      <c r="C12" s="255"/>
      <c r="D12" s="9" t="s">
        <v>452</v>
      </c>
      <c r="E12" s="10"/>
      <c r="F12" s="255" t="s">
        <v>457</v>
      </c>
      <c r="G12" s="11">
        <v>123</v>
      </c>
      <c r="H12" s="12"/>
      <c r="I12" s="255"/>
      <c r="J12" s="255"/>
      <c r="K12" s="9"/>
      <c r="L12" s="10"/>
      <c r="M12" s="255"/>
      <c r="N12" s="162"/>
      <c r="O12" s="75"/>
      <c r="P12" s="255"/>
      <c r="Q12" s="9"/>
      <c r="R12" s="10"/>
      <c r="S12" s="255"/>
      <c r="T12" s="11"/>
      <c r="U12" s="12"/>
      <c r="V12" s="255"/>
      <c r="W12" s="255"/>
      <c r="X12" s="9"/>
      <c r="Y12" s="10"/>
      <c r="Z12" s="255"/>
      <c r="AA12" s="11"/>
    </row>
    <row r="13" spans="2:41" ht="12.75" customHeight="1">
      <c r="B13" s="255"/>
      <c r="C13" s="255"/>
      <c r="D13" s="9"/>
      <c r="E13" s="10"/>
      <c r="F13" s="255"/>
      <c r="G13" s="220"/>
      <c r="H13" s="12"/>
      <c r="I13" s="255"/>
      <c r="J13" s="255"/>
      <c r="K13" s="9"/>
      <c r="L13" s="10"/>
      <c r="M13" s="255"/>
      <c r="N13" s="11"/>
      <c r="O13" s="75" t="s">
        <v>139</v>
      </c>
      <c r="P13" s="255"/>
      <c r="Q13" s="9"/>
      <c r="R13" s="10"/>
      <c r="S13" s="255"/>
      <c r="T13" s="11">
        <f>SUM(T14:T17)</f>
        <v>170761</v>
      </c>
      <c r="U13" s="12"/>
      <c r="V13" s="255"/>
      <c r="W13" s="255"/>
      <c r="X13" s="9"/>
      <c r="Y13" s="10"/>
      <c r="Z13" s="255"/>
      <c r="AA13" s="11"/>
      <c r="AB13" s="10"/>
    </row>
    <row r="14" spans="2:41" ht="12.75" customHeight="1">
      <c r="B14" s="255" t="s">
        <v>137</v>
      </c>
      <c r="C14" s="255"/>
      <c r="D14" s="9" t="s">
        <v>353</v>
      </c>
      <c r="E14" s="10"/>
      <c r="F14" s="255" t="s">
        <v>121</v>
      </c>
      <c r="G14" s="220">
        <v>291200</v>
      </c>
      <c r="H14" s="12"/>
      <c r="I14" s="255"/>
      <c r="J14" s="255"/>
      <c r="K14" s="9"/>
      <c r="L14" s="10"/>
      <c r="M14" s="255"/>
      <c r="N14" s="11"/>
      <c r="O14" s="75"/>
      <c r="P14" s="255"/>
      <c r="Q14" s="9" t="s">
        <v>395</v>
      </c>
      <c r="R14" s="10"/>
      <c r="S14" s="255" t="s">
        <v>467</v>
      </c>
      <c r="T14" s="220">
        <v>42570</v>
      </c>
      <c r="U14" s="12"/>
      <c r="V14" s="255"/>
      <c r="W14" s="255"/>
      <c r="X14" s="9"/>
      <c r="Y14" s="10"/>
      <c r="Z14" s="255"/>
      <c r="AA14" s="11"/>
      <c r="AB14" s="10"/>
    </row>
    <row r="15" spans="2:41" ht="12.75" customHeight="1">
      <c r="B15" s="255"/>
      <c r="C15" s="255"/>
      <c r="D15" s="9"/>
      <c r="E15" s="10"/>
      <c r="F15" s="255"/>
      <c r="G15" s="11"/>
      <c r="H15" s="12"/>
      <c r="I15" s="163"/>
      <c r="K15" s="9"/>
      <c r="L15" s="253"/>
      <c r="M15" s="253"/>
      <c r="N15" s="11"/>
      <c r="O15" s="75"/>
      <c r="P15" s="255"/>
      <c r="Q15" s="9" t="s">
        <v>454</v>
      </c>
      <c r="R15" s="10"/>
      <c r="S15" s="255" t="s">
        <v>468</v>
      </c>
      <c r="T15" s="220">
        <v>1000</v>
      </c>
      <c r="U15" s="12"/>
      <c r="V15" s="255"/>
      <c r="W15" s="255"/>
      <c r="X15" s="9"/>
      <c r="Y15" s="10"/>
      <c r="Z15" s="255"/>
      <c r="AA15" s="11"/>
      <c r="AB15" s="10"/>
    </row>
    <row r="16" spans="2:41" ht="12.75" customHeight="1">
      <c r="B16" s="255" t="s">
        <v>138</v>
      </c>
      <c r="C16" s="255"/>
      <c r="D16" s="9" t="s">
        <v>355</v>
      </c>
      <c r="E16" s="10"/>
      <c r="F16" s="255" t="s">
        <v>120</v>
      </c>
      <c r="G16" s="220">
        <v>113740</v>
      </c>
      <c r="H16" s="12"/>
      <c r="I16" s="255"/>
      <c r="J16" s="255"/>
      <c r="K16" s="9"/>
      <c r="L16" s="10"/>
      <c r="M16" s="255"/>
      <c r="N16" s="11"/>
      <c r="O16" s="75"/>
      <c r="P16" s="10"/>
      <c r="Q16" s="9" t="s">
        <v>465</v>
      </c>
      <c r="R16" s="10"/>
      <c r="S16" s="255" t="s">
        <v>469</v>
      </c>
      <c r="T16" s="220">
        <v>35078</v>
      </c>
      <c r="U16" s="12"/>
      <c r="V16" s="255"/>
      <c r="W16" s="255"/>
      <c r="X16" s="9"/>
      <c r="Y16" s="10"/>
      <c r="Z16" s="255"/>
      <c r="AA16" s="11"/>
      <c r="AB16" s="10"/>
    </row>
    <row r="17" spans="2:28" ht="12.75" customHeight="1">
      <c r="B17" s="255"/>
      <c r="C17" s="255"/>
      <c r="D17" s="9"/>
      <c r="E17" s="10"/>
      <c r="F17" s="255"/>
      <c r="G17" s="11"/>
      <c r="H17" s="12"/>
      <c r="I17" s="255"/>
      <c r="J17" s="255"/>
      <c r="K17" s="9"/>
      <c r="L17" s="10"/>
      <c r="M17" s="255"/>
      <c r="N17" s="11"/>
      <c r="O17" s="141"/>
      <c r="P17" s="10"/>
      <c r="Q17" s="9" t="s">
        <v>466</v>
      </c>
      <c r="R17" s="10"/>
      <c r="S17" s="255" t="s">
        <v>470</v>
      </c>
      <c r="T17" s="220">
        <v>92113</v>
      </c>
      <c r="U17" s="141"/>
      <c r="V17" s="255"/>
      <c r="W17" s="255"/>
      <c r="X17" s="9"/>
      <c r="Y17" s="10"/>
      <c r="Z17" s="255"/>
      <c r="AA17" s="11"/>
      <c r="AB17" s="10"/>
    </row>
    <row r="18" spans="2:28" ht="12.75" customHeight="1">
      <c r="B18" s="255" t="s">
        <v>196</v>
      </c>
      <c r="C18" s="255"/>
      <c r="D18" s="9"/>
      <c r="E18" s="10"/>
      <c r="F18" s="255"/>
      <c r="G18" s="11">
        <f>SUM(G19:G21)</f>
        <v>1436</v>
      </c>
      <c r="H18" s="12"/>
      <c r="I18" s="253"/>
      <c r="K18" s="9"/>
      <c r="L18" s="253"/>
      <c r="M18" s="253"/>
      <c r="N18" s="11"/>
      <c r="O18" s="75"/>
      <c r="Q18" s="9"/>
      <c r="R18" s="10"/>
      <c r="S18" s="255"/>
      <c r="T18" s="220"/>
      <c r="U18" s="141"/>
      <c r="V18" s="255"/>
      <c r="W18" s="255"/>
      <c r="X18" s="9"/>
      <c r="Y18" s="10"/>
      <c r="Z18" s="255"/>
      <c r="AA18" s="11"/>
      <c r="AB18" s="10"/>
    </row>
    <row r="19" spans="2:28" ht="12.75" customHeight="1">
      <c r="B19" s="255"/>
      <c r="C19" s="255"/>
      <c r="D19" s="9" t="s">
        <v>453</v>
      </c>
      <c r="E19" s="10"/>
      <c r="F19" s="22" t="s">
        <v>458</v>
      </c>
      <c r="G19" s="220">
        <v>1333</v>
      </c>
      <c r="H19" s="12"/>
      <c r="I19" s="163"/>
      <c r="K19" s="9"/>
      <c r="L19" s="253"/>
      <c r="M19" s="253"/>
      <c r="N19" s="11"/>
      <c r="O19" s="75"/>
      <c r="P19" s="255"/>
      <c r="Q19" s="9"/>
      <c r="R19" s="10"/>
      <c r="S19" s="255"/>
      <c r="T19" s="11"/>
      <c r="U19" s="141"/>
      <c r="V19" s="255"/>
      <c r="W19" s="255"/>
      <c r="X19" s="9"/>
      <c r="Y19" s="10"/>
      <c r="Z19" s="255"/>
      <c r="AA19" s="11"/>
      <c r="AB19" s="10"/>
    </row>
    <row r="20" spans="2:28" ht="12.75" customHeight="1">
      <c r="B20" s="255"/>
      <c r="C20" s="255"/>
      <c r="D20" s="9" t="s">
        <v>454</v>
      </c>
      <c r="E20" s="10"/>
      <c r="F20" s="255" t="s">
        <v>459</v>
      </c>
      <c r="G20" s="220">
        <v>103</v>
      </c>
      <c r="H20" s="12"/>
      <c r="I20" s="255"/>
      <c r="J20" s="255"/>
      <c r="K20" s="9"/>
      <c r="L20" s="10"/>
      <c r="M20" s="255"/>
      <c r="N20" s="11"/>
      <c r="O20" s="75" t="s">
        <v>209</v>
      </c>
      <c r="Q20" s="9"/>
      <c r="R20" s="10"/>
      <c r="S20" s="255"/>
      <c r="T20" s="11">
        <f>SUM(T21:T27)</f>
        <v>89291</v>
      </c>
      <c r="U20" s="141"/>
      <c r="V20" s="255"/>
      <c r="W20" s="255"/>
      <c r="X20" s="9"/>
      <c r="Y20" s="10"/>
      <c r="Z20" s="255"/>
      <c r="AA20" s="11"/>
      <c r="AB20" s="10"/>
    </row>
    <row r="21" spans="2:28" ht="12.75" customHeight="1">
      <c r="B21" s="255"/>
      <c r="C21" s="255"/>
      <c r="D21" s="9"/>
      <c r="E21" s="10"/>
      <c r="F21" s="255"/>
      <c r="G21" s="11"/>
      <c r="H21" s="12"/>
      <c r="I21" s="255"/>
      <c r="J21" s="256"/>
      <c r="K21" s="255"/>
      <c r="L21" s="10"/>
      <c r="M21" s="255"/>
      <c r="N21" s="11"/>
      <c r="O21" s="75"/>
      <c r="P21" s="255"/>
      <c r="Q21" s="9" t="s">
        <v>361</v>
      </c>
      <c r="R21" s="10"/>
      <c r="S21" s="255" t="s">
        <v>362</v>
      </c>
      <c r="T21" s="220">
        <v>23966</v>
      </c>
      <c r="U21" s="141"/>
      <c r="V21" s="255"/>
      <c r="W21" s="255"/>
      <c r="X21" s="9"/>
      <c r="Y21" s="10"/>
      <c r="Z21" s="255"/>
      <c r="AA21" s="11"/>
      <c r="AB21" s="10"/>
    </row>
    <row r="22" spans="2:28" ht="12.75" customHeight="1">
      <c r="B22" s="255" t="s">
        <v>207</v>
      </c>
      <c r="C22" s="255"/>
      <c r="D22" s="9"/>
      <c r="E22" s="10"/>
      <c r="F22" s="255"/>
      <c r="G22" s="11">
        <f>SUM(G23:G28)</f>
        <v>64881</v>
      </c>
      <c r="H22" s="12"/>
      <c r="I22" s="255"/>
      <c r="J22" s="256"/>
      <c r="K22" s="255"/>
      <c r="L22" s="10"/>
      <c r="M22" s="255"/>
      <c r="N22" s="11"/>
      <c r="O22" s="75"/>
      <c r="P22" s="255"/>
      <c r="Q22" s="9" t="s">
        <v>356</v>
      </c>
      <c r="R22" s="10"/>
      <c r="S22" s="255" t="s">
        <v>296</v>
      </c>
      <c r="T22" s="220">
        <v>10729</v>
      </c>
      <c r="U22" s="141"/>
      <c r="V22" s="255"/>
      <c r="W22" s="255"/>
      <c r="X22" s="9"/>
      <c r="Y22" s="10"/>
      <c r="Z22" s="255"/>
      <c r="AA22" s="11"/>
      <c r="AB22" s="10"/>
    </row>
    <row r="23" spans="2:28" ht="12.75" customHeight="1">
      <c r="B23" s="255"/>
      <c r="C23" s="255"/>
      <c r="D23" s="9" t="s">
        <v>357</v>
      </c>
      <c r="E23" s="10"/>
      <c r="F23" s="255" t="s">
        <v>317</v>
      </c>
      <c r="G23" s="220">
        <v>24576</v>
      </c>
      <c r="H23" s="12"/>
      <c r="I23" s="125"/>
      <c r="J23" s="256"/>
      <c r="K23" s="255"/>
      <c r="L23" s="10"/>
      <c r="M23" s="255"/>
      <c r="N23" s="11"/>
      <c r="O23" s="75"/>
      <c r="P23" s="10"/>
      <c r="Q23" s="9" t="s">
        <v>354</v>
      </c>
      <c r="R23" s="10"/>
      <c r="S23" s="255" t="s">
        <v>293</v>
      </c>
      <c r="T23" s="220">
        <v>20937</v>
      </c>
      <c r="U23" s="141"/>
      <c r="V23" s="255"/>
      <c r="W23" s="255"/>
      <c r="X23" s="9"/>
      <c r="Y23" s="10"/>
      <c r="Z23" s="255"/>
      <c r="AA23" s="11"/>
      <c r="AB23" s="10"/>
    </row>
    <row r="24" spans="2:28" ht="12.75" customHeight="1">
      <c r="B24" s="253"/>
      <c r="D24" s="9" t="s">
        <v>356</v>
      </c>
      <c r="E24" s="10"/>
      <c r="F24" s="255" t="s">
        <v>296</v>
      </c>
      <c r="G24" s="220">
        <v>12535</v>
      </c>
      <c r="H24" s="141"/>
      <c r="I24" s="22"/>
      <c r="J24" s="256"/>
      <c r="K24" s="9"/>
      <c r="L24" s="10"/>
      <c r="M24" s="255"/>
      <c r="N24" s="11"/>
      <c r="O24" s="75"/>
      <c r="P24" s="10"/>
      <c r="Q24" s="9" t="s">
        <v>354</v>
      </c>
      <c r="R24" s="10"/>
      <c r="S24" s="255" t="s">
        <v>299</v>
      </c>
      <c r="T24" s="220">
        <v>4137</v>
      </c>
      <c r="U24" s="141"/>
      <c r="V24" s="255"/>
      <c r="W24" s="255"/>
      <c r="X24" s="9"/>
      <c r="Y24" s="10"/>
      <c r="Z24" s="255"/>
      <c r="AA24" s="11"/>
      <c r="AB24" s="10"/>
    </row>
    <row r="25" spans="2:28" ht="12.75" customHeight="1">
      <c r="D25" s="9" t="s">
        <v>347</v>
      </c>
      <c r="E25" s="10"/>
      <c r="F25" s="255" t="s">
        <v>358</v>
      </c>
      <c r="G25" s="220">
        <v>6290</v>
      </c>
      <c r="H25" s="12"/>
      <c r="I25" s="20"/>
      <c r="J25" s="255"/>
      <c r="K25" s="9"/>
      <c r="L25" s="10"/>
      <c r="M25" s="255"/>
      <c r="N25" s="11"/>
      <c r="O25" s="75"/>
      <c r="P25" s="255"/>
      <c r="Q25" s="9" t="s">
        <v>349</v>
      </c>
      <c r="R25" s="10"/>
      <c r="S25" s="255" t="s">
        <v>297</v>
      </c>
      <c r="T25" s="220">
        <v>964</v>
      </c>
      <c r="U25" s="141"/>
      <c r="V25" s="255"/>
      <c r="W25" s="255"/>
      <c r="X25" s="9"/>
      <c r="Y25" s="10"/>
      <c r="Z25" s="255"/>
      <c r="AA25" s="11"/>
      <c r="AB25" s="10"/>
    </row>
    <row r="26" spans="2:28" ht="12.75" customHeight="1">
      <c r="B26" s="253"/>
      <c r="D26" s="9" t="s">
        <v>347</v>
      </c>
      <c r="E26" s="10"/>
      <c r="F26" s="255" t="s">
        <v>348</v>
      </c>
      <c r="G26" s="220">
        <v>20980</v>
      </c>
      <c r="H26" s="12"/>
      <c r="K26" s="21"/>
      <c r="O26" s="75"/>
      <c r="P26" s="255"/>
      <c r="Q26" s="9" t="s">
        <v>352</v>
      </c>
      <c r="R26" s="10"/>
      <c r="S26" s="255" t="s">
        <v>294</v>
      </c>
      <c r="T26" s="220">
        <v>10881</v>
      </c>
      <c r="U26" s="12"/>
      <c r="V26" s="255"/>
      <c r="W26" s="255"/>
      <c r="X26" s="9"/>
      <c r="Y26" s="10"/>
      <c r="Z26" s="255"/>
      <c r="AA26" s="11"/>
      <c r="AB26" s="10"/>
    </row>
    <row r="27" spans="2:28" ht="12.75" customHeight="1">
      <c r="B27" s="255"/>
      <c r="C27" s="255"/>
      <c r="D27" s="9" t="s">
        <v>455</v>
      </c>
      <c r="E27" s="10"/>
      <c r="F27" s="255" t="s">
        <v>460</v>
      </c>
      <c r="G27" s="220">
        <v>500</v>
      </c>
      <c r="H27" s="12"/>
      <c r="K27" s="21"/>
      <c r="O27" s="75"/>
      <c r="Q27" s="9" t="s">
        <v>359</v>
      </c>
      <c r="R27" s="10"/>
      <c r="S27" s="255" t="s">
        <v>295</v>
      </c>
      <c r="T27" s="220">
        <v>17677</v>
      </c>
      <c r="U27" s="12"/>
      <c r="V27" s="255"/>
      <c r="W27" s="255"/>
      <c r="X27" s="9"/>
      <c r="Y27" s="10"/>
      <c r="Z27" s="255"/>
      <c r="AA27" s="11"/>
    </row>
    <row r="28" spans="2:28" ht="12.75" customHeight="1">
      <c r="B28" s="253"/>
      <c r="D28" s="9"/>
      <c r="E28" s="10"/>
      <c r="F28" s="255"/>
      <c r="G28" s="220"/>
      <c r="H28" s="12"/>
      <c r="K28" s="21"/>
      <c r="N28" s="164"/>
      <c r="O28" s="75"/>
      <c r="P28" s="10"/>
      <c r="Q28" s="9"/>
      <c r="R28" s="10"/>
      <c r="S28" s="255"/>
      <c r="T28" s="11"/>
      <c r="U28" s="12"/>
      <c r="V28" s="255"/>
      <c r="W28" s="255"/>
      <c r="X28" s="9"/>
      <c r="Y28" s="10"/>
      <c r="Z28" s="255"/>
      <c r="AA28" s="11"/>
    </row>
    <row r="29" spans="2:28" ht="12.75" customHeight="1">
      <c r="B29" s="255" t="s">
        <v>201</v>
      </c>
      <c r="C29" s="255"/>
      <c r="D29" s="9"/>
      <c r="E29" s="10"/>
      <c r="F29" s="255"/>
      <c r="G29" s="11">
        <f>SUM(G30:G40)</f>
        <v>46670</v>
      </c>
      <c r="H29" s="12"/>
      <c r="K29" s="21"/>
      <c r="O29" s="75" t="s">
        <v>119</v>
      </c>
      <c r="P29" s="255"/>
      <c r="Q29" s="9" t="s">
        <v>361</v>
      </c>
      <c r="R29" s="10"/>
      <c r="S29" s="255" t="s">
        <v>228</v>
      </c>
      <c r="T29" s="220">
        <v>3022</v>
      </c>
      <c r="U29" s="12"/>
      <c r="V29" s="255"/>
      <c r="W29" s="255"/>
      <c r="X29" s="9"/>
      <c r="Y29" s="10"/>
      <c r="Z29" s="255"/>
      <c r="AA29" s="11"/>
    </row>
    <row r="30" spans="2:28" ht="12.75" customHeight="1">
      <c r="B30" s="255"/>
      <c r="C30" s="255"/>
      <c r="D30" s="9" t="s">
        <v>398</v>
      </c>
      <c r="E30" s="10"/>
      <c r="F30" s="255" t="s">
        <v>461</v>
      </c>
      <c r="G30" s="220">
        <v>1200</v>
      </c>
      <c r="H30" s="12"/>
      <c r="K30" s="21"/>
      <c r="N30" s="164"/>
      <c r="O30" s="75"/>
      <c r="P30" s="255"/>
      <c r="Q30" s="9"/>
      <c r="R30" s="10"/>
      <c r="S30" s="255"/>
      <c r="T30" s="11"/>
      <c r="U30" s="12"/>
      <c r="V30" s="255"/>
      <c r="W30" s="255"/>
      <c r="X30" s="9"/>
      <c r="Y30" s="10"/>
      <c r="Z30" s="255"/>
      <c r="AA30" s="11"/>
    </row>
    <row r="31" spans="2:28" ht="12.75" customHeight="1">
      <c r="B31" s="253"/>
      <c r="D31" s="9" t="s">
        <v>396</v>
      </c>
      <c r="E31" s="10"/>
      <c r="F31" s="255" t="s">
        <v>358</v>
      </c>
      <c r="G31" s="220">
        <v>700</v>
      </c>
      <c r="H31" s="12"/>
      <c r="K31" s="21"/>
      <c r="O31" s="75" t="s">
        <v>137</v>
      </c>
      <c r="Q31" s="9" t="s">
        <v>353</v>
      </c>
      <c r="R31" s="10"/>
      <c r="S31" s="255" t="s">
        <v>121</v>
      </c>
      <c r="T31" s="220">
        <v>124310</v>
      </c>
      <c r="U31" s="12"/>
      <c r="V31" s="255"/>
      <c r="W31" s="255"/>
      <c r="X31" s="9"/>
      <c r="Y31" s="10"/>
      <c r="Z31" s="255"/>
      <c r="AA31" s="11"/>
    </row>
    <row r="32" spans="2:28" ht="12.75" customHeight="1">
      <c r="B32" s="255"/>
      <c r="C32" s="255"/>
      <c r="D32" s="9" t="s">
        <v>389</v>
      </c>
      <c r="E32" s="10"/>
      <c r="F32" s="255" t="s">
        <v>462</v>
      </c>
      <c r="G32" s="220">
        <v>4620</v>
      </c>
      <c r="H32" s="12"/>
      <c r="K32" s="21"/>
      <c r="O32" s="75"/>
      <c r="Q32" s="9"/>
      <c r="R32" s="10"/>
      <c r="S32" s="255"/>
      <c r="T32" s="11"/>
      <c r="U32" s="12"/>
      <c r="V32" s="255"/>
      <c r="W32" s="255"/>
      <c r="X32" s="9"/>
      <c r="Y32" s="10"/>
      <c r="Z32" s="255"/>
      <c r="AA32" s="11"/>
    </row>
    <row r="33" spans="2:27" ht="12.75" customHeight="1">
      <c r="B33" s="20"/>
      <c r="C33" s="255"/>
      <c r="D33" s="9" t="s">
        <v>399</v>
      </c>
      <c r="E33" s="10"/>
      <c r="F33" s="255" t="s">
        <v>401</v>
      </c>
      <c r="G33" s="220">
        <v>1360</v>
      </c>
      <c r="H33" s="12"/>
      <c r="K33" s="21"/>
      <c r="O33" s="75" t="s">
        <v>138</v>
      </c>
      <c r="Q33" s="9" t="s">
        <v>354</v>
      </c>
      <c r="R33" s="10"/>
      <c r="S33" s="255" t="s">
        <v>363</v>
      </c>
      <c r="T33" s="220">
        <v>39400</v>
      </c>
      <c r="U33" s="12"/>
      <c r="V33" s="20"/>
      <c r="W33" s="255"/>
      <c r="X33" s="9"/>
      <c r="Y33" s="10"/>
      <c r="Z33" s="255"/>
      <c r="AA33" s="11"/>
    </row>
    <row r="34" spans="2:27" ht="12.75" customHeight="1">
      <c r="B34" s="255"/>
      <c r="C34" s="255"/>
      <c r="D34" s="9" t="s">
        <v>390</v>
      </c>
      <c r="E34" s="10"/>
      <c r="F34" s="255" t="s">
        <v>391</v>
      </c>
      <c r="G34" s="220">
        <v>1360</v>
      </c>
      <c r="H34" s="12"/>
      <c r="I34" s="22"/>
      <c r="J34" s="256"/>
      <c r="K34" s="255"/>
      <c r="L34" s="10"/>
      <c r="M34" s="255"/>
      <c r="N34" s="11"/>
      <c r="O34" s="75"/>
      <c r="P34" s="255"/>
      <c r="Q34" s="9"/>
      <c r="R34" s="10"/>
      <c r="S34" s="255"/>
      <c r="T34" s="11"/>
      <c r="U34" s="12"/>
      <c r="V34" s="20"/>
      <c r="W34" s="255"/>
      <c r="X34" s="9"/>
      <c r="Y34" s="10"/>
      <c r="Z34" s="255"/>
      <c r="AA34" s="11"/>
    </row>
    <row r="35" spans="2:27" ht="12.75" customHeight="1">
      <c r="B35" s="253"/>
      <c r="D35" s="9" t="s">
        <v>390</v>
      </c>
      <c r="E35" s="10"/>
      <c r="F35" s="255" t="s">
        <v>392</v>
      </c>
      <c r="G35" s="220">
        <v>11810</v>
      </c>
      <c r="H35" s="12"/>
      <c r="I35" s="165"/>
      <c r="J35" s="256"/>
      <c r="K35" s="255"/>
      <c r="L35" s="10"/>
      <c r="M35" s="255"/>
      <c r="N35" s="11"/>
      <c r="O35" s="75" t="s">
        <v>207</v>
      </c>
      <c r="P35" s="10"/>
      <c r="Q35" s="9"/>
      <c r="R35" s="10"/>
      <c r="S35" s="255"/>
      <c r="T35" s="11">
        <f>SUM(T36:T41)</f>
        <v>21977</v>
      </c>
      <c r="U35" s="12"/>
      <c r="V35" s="255"/>
      <c r="W35" s="255"/>
      <c r="X35" s="9"/>
      <c r="Y35" s="10"/>
      <c r="Z35" s="255"/>
      <c r="AA35" s="11"/>
    </row>
    <row r="36" spans="2:27" ht="12.75" customHeight="1">
      <c r="B36" s="255"/>
      <c r="C36" s="255"/>
      <c r="D36" s="9" t="s">
        <v>18</v>
      </c>
      <c r="E36" s="10"/>
      <c r="F36" s="255" t="s">
        <v>393</v>
      </c>
      <c r="G36" s="220">
        <v>13190</v>
      </c>
      <c r="H36" s="12"/>
      <c r="I36" s="255"/>
      <c r="J36" s="256"/>
      <c r="K36" s="255"/>
      <c r="L36" s="10"/>
      <c r="M36" s="255"/>
      <c r="N36" s="11"/>
      <c r="O36" s="75"/>
      <c r="P36" s="255"/>
      <c r="Q36" s="9" t="s">
        <v>361</v>
      </c>
      <c r="R36" s="10"/>
      <c r="S36" s="255" t="s">
        <v>362</v>
      </c>
      <c r="T36" s="220">
        <v>10854</v>
      </c>
      <c r="U36" s="12"/>
      <c r="V36" s="255"/>
      <c r="W36" s="255"/>
      <c r="X36" s="21"/>
      <c r="AA36" s="11"/>
    </row>
    <row r="37" spans="2:27" ht="12.75" customHeight="1">
      <c r="B37" s="255"/>
      <c r="C37" s="255"/>
      <c r="D37" s="9" t="s">
        <v>18</v>
      </c>
      <c r="E37" s="10"/>
      <c r="F37" s="255" t="s">
        <v>394</v>
      </c>
      <c r="G37" s="220">
        <v>3330</v>
      </c>
      <c r="H37" s="12"/>
      <c r="I37" s="255"/>
      <c r="J37" s="256"/>
      <c r="K37" s="255"/>
      <c r="L37" s="10"/>
      <c r="M37" s="255"/>
      <c r="N37" s="11"/>
      <c r="O37" s="75"/>
      <c r="P37" s="255"/>
      <c r="Q37" s="9" t="s">
        <v>356</v>
      </c>
      <c r="R37" s="10"/>
      <c r="S37" s="255" t="s">
        <v>296</v>
      </c>
      <c r="T37" s="220">
        <v>360</v>
      </c>
      <c r="U37" s="12"/>
      <c r="V37" s="255"/>
      <c r="W37" s="255"/>
      <c r="X37" s="9"/>
      <c r="Y37" s="10"/>
      <c r="Z37" s="255"/>
      <c r="AA37" s="11"/>
    </row>
    <row r="38" spans="2:27" ht="12.75" customHeight="1">
      <c r="B38" s="20"/>
      <c r="C38" s="255"/>
      <c r="D38" s="9" t="s">
        <v>456</v>
      </c>
      <c r="E38" s="10"/>
      <c r="F38" s="255" t="s">
        <v>385</v>
      </c>
      <c r="G38" s="220">
        <v>700</v>
      </c>
      <c r="H38" s="12"/>
      <c r="I38" s="255"/>
      <c r="J38" s="256"/>
      <c r="K38" s="255"/>
      <c r="L38" s="10"/>
      <c r="M38" s="255"/>
      <c r="N38" s="11"/>
      <c r="O38" s="75"/>
      <c r="P38" s="255"/>
      <c r="Q38" s="9" t="s">
        <v>349</v>
      </c>
      <c r="R38" s="10"/>
      <c r="S38" s="255" t="s">
        <v>297</v>
      </c>
      <c r="T38" s="220">
        <v>2781</v>
      </c>
      <c r="U38" s="12"/>
      <c r="V38" s="255"/>
      <c r="W38" s="255"/>
      <c r="X38" s="9"/>
      <c r="Z38" s="255"/>
      <c r="AA38" s="11"/>
    </row>
    <row r="39" spans="2:27" ht="12.75" customHeight="1">
      <c r="B39" s="255"/>
      <c r="C39" s="255"/>
      <c r="D39" s="9" t="s">
        <v>454</v>
      </c>
      <c r="E39" s="10"/>
      <c r="F39" s="255" t="s">
        <v>463</v>
      </c>
      <c r="G39" s="220">
        <v>6420</v>
      </c>
      <c r="H39" s="12"/>
      <c r="I39" s="20"/>
      <c r="J39" s="255"/>
      <c r="K39" s="9"/>
      <c r="L39" s="10"/>
      <c r="M39" s="255"/>
      <c r="N39" s="11"/>
      <c r="O39" s="75"/>
      <c r="P39" s="255"/>
      <c r="Q39" s="9" t="s">
        <v>350</v>
      </c>
      <c r="R39" s="10"/>
      <c r="S39" s="255" t="s">
        <v>351</v>
      </c>
      <c r="T39" s="220">
        <v>6098</v>
      </c>
      <c r="U39" s="12"/>
      <c r="V39" s="255"/>
      <c r="W39" s="255"/>
      <c r="X39" s="9"/>
      <c r="Y39" s="10"/>
      <c r="Z39" s="255"/>
      <c r="AA39" s="11"/>
    </row>
    <row r="40" spans="2:27" ht="12.75" customHeight="1">
      <c r="B40" s="255"/>
      <c r="C40" s="255"/>
      <c r="D40" s="9" t="s">
        <v>387</v>
      </c>
      <c r="E40" s="10"/>
      <c r="F40" s="255" t="s">
        <v>388</v>
      </c>
      <c r="G40" s="220">
        <v>1980</v>
      </c>
      <c r="H40" s="12"/>
      <c r="I40" s="20"/>
      <c r="J40" s="255"/>
      <c r="K40" s="9"/>
      <c r="L40" s="10"/>
      <c r="M40" s="255"/>
      <c r="N40" s="11"/>
      <c r="O40" s="75"/>
      <c r="P40" s="255"/>
      <c r="Q40" s="9" t="s">
        <v>364</v>
      </c>
      <c r="R40" s="10"/>
      <c r="S40" s="255" t="s">
        <v>298</v>
      </c>
      <c r="T40" s="220">
        <v>728</v>
      </c>
      <c r="U40" s="12"/>
      <c r="V40" s="255"/>
      <c r="W40" s="255"/>
      <c r="X40" s="9"/>
      <c r="Y40" s="10"/>
      <c r="Z40" s="255"/>
      <c r="AA40" s="11"/>
    </row>
    <row r="41" spans="2:27" ht="12.75" customHeight="1">
      <c r="B41" s="20"/>
      <c r="C41" s="255"/>
      <c r="D41" s="9"/>
      <c r="E41" s="10"/>
      <c r="F41" s="255"/>
      <c r="G41" s="220"/>
      <c r="H41" s="12"/>
      <c r="I41" s="255"/>
      <c r="J41" s="256"/>
      <c r="K41" s="255"/>
      <c r="L41" s="10"/>
      <c r="M41" s="255"/>
      <c r="N41" s="11"/>
      <c r="O41" s="75"/>
      <c r="P41" s="255"/>
      <c r="Q41" s="9" t="s">
        <v>359</v>
      </c>
      <c r="R41" s="10"/>
      <c r="S41" s="255" t="s">
        <v>365</v>
      </c>
      <c r="T41" s="220">
        <v>1156</v>
      </c>
      <c r="U41" s="12"/>
      <c r="V41" s="255"/>
      <c r="W41" s="255"/>
      <c r="X41" s="9"/>
      <c r="Y41" s="10"/>
      <c r="Z41" s="255"/>
      <c r="AA41" s="11"/>
    </row>
    <row r="42" spans="2:27" ht="12.75" customHeight="1">
      <c r="B42" s="255" t="s">
        <v>186</v>
      </c>
      <c r="C42" s="255"/>
      <c r="D42" s="9" t="s">
        <v>360</v>
      </c>
      <c r="E42" s="10"/>
      <c r="F42" s="255" t="s">
        <v>300</v>
      </c>
      <c r="G42" s="220">
        <v>143</v>
      </c>
      <c r="H42" s="12"/>
      <c r="I42" s="255"/>
      <c r="J42" s="256"/>
      <c r="K42" s="255"/>
      <c r="L42" s="10"/>
      <c r="M42" s="255"/>
      <c r="N42" s="11"/>
      <c r="O42" s="75"/>
      <c r="P42" s="255"/>
      <c r="Q42" s="9"/>
      <c r="R42" s="10"/>
      <c r="S42" s="255"/>
      <c r="T42" s="11"/>
      <c r="U42" s="12"/>
      <c r="V42" s="20"/>
      <c r="W42" s="255"/>
      <c r="X42" s="9"/>
      <c r="Y42" s="10"/>
      <c r="Z42" s="22"/>
      <c r="AA42" s="11"/>
    </row>
    <row r="43" spans="2:27" ht="12.75" customHeight="1">
      <c r="B43" s="255"/>
      <c r="C43" s="255"/>
      <c r="D43" s="9"/>
      <c r="E43" s="10"/>
      <c r="F43" s="255"/>
      <c r="G43" s="220"/>
      <c r="H43" s="12"/>
      <c r="I43" s="125"/>
      <c r="J43" s="256"/>
      <c r="K43" s="255"/>
      <c r="L43" s="10"/>
      <c r="M43" s="255"/>
      <c r="N43" s="11"/>
      <c r="O43" s="75" t="s">
        <v>397</v>
      </c>
      <c r="P43" s="255"/>
      <c r="Q43" s="9"/>
      <c r="R43" s="10"/>
      <c r="S43" s="255"/>
      <c r="T43" s="220">
        <f>SUM(T44:T46)</f>
        <v>5507</v>
      </c>
      <c r="U43" s="12"/>
      <c r="V43" s="165"/>
      <c r="W43" s="255"/>
      <c r="X43" s="9"/>
      <c r="Y43" s="10"/>
      <c r="Z43" s="255"/>
      <c r="AA43" s="11"/>
    </row>
    <row r="44" spans="2:27" ht="12.75" customHeight="1">
      <c r="B44" s="255"/>
      <c r="C44" s="255"/>
      <c r="D44" s="9"/>
      <c r="E44" s="10"/>
      <c r="F44" s="255"/>
      <c r="G44" s="11"/>
      <c r="H44" s="12"/>
      <c r="I44" s="255"/>
      <c r="J44" s="256"/>
      <c r="K44" s="255"/>
      <c r="L44" s="10"/>
      <c r="M44" s="255"/>
      <c r="N44" s="11"/>
      <c r="O44" s="75"/>
      <c r="P44" s="255"/>
      <c r="Q44" s="9" t="s">
        <v>398</v>
      </c>
      <c r="R44" s="10"/>
      <c r="S44" s="255" t="s">
        <v>471</v>
      </c>
      <c r="T44" s="220">
        <v>1102</v>
      </c>
      <c r="U44" s="12"/>
      <c r="V44" s="255"/>
      <c r="W44" s="255"/>
      <c r="X44" s="9"/>
      <c r="Y44" s="10"/>
      <c r="Z44" s="255"/>
      <c r="AA44" s="11"/>
    </row>
    <row r="45" spans="2:27" ht="12.75" customHeight="1">
      <c r="B45" s="255"/>
      <c r="C45" s="255"/>
      <c r="D45" s="9"/>
      <c r="E45" s="10"/>
      <c r="F45" s="255"/>
      <c r="G45" s="220"/>
      <c r="H45" s="12"/>
      <c r="I45" s="255"/>
      <c r="J45" s="256"/>
      <c r="K45" s="255"/>
      <c r="L45" s="10"/>
      <c r="M45" s="255"/>
      <c r="N45" s="11"/>
      <c r="O45" s="75"/>
      <c r="P45" s="255"/>
      <c r="Q45" s="9" t="s">
        <v>399</v>
      </c>
      <c r="R45" s="10"/>
      <c r="S45" s="255" t="s">
        <v>401</v>
      </c>
      <c r="T45" s="220">
        <v>2201</v>
      </c>
      <c r="U45" s="12"/>
      <c r="V45" s="255"/>
      <c r="W45" s="255"/>
      <c r="X45" s="9"/>
      <c r="Y45" s="10"/>
      <c r="Z45" s="255"/>
      <c r="AA45" s="11"/>
    </row>
    <row r="46" spans="2:27" ht="12.75" customHeight="1">
      <c r="B46" s="255"/>
      <c r="C46" s="255"/>
      <c r="D46" s="9"/>
      <c r="E46" s="10"/>
      <c r="F46" s="255"/>
      <c r="G46" s="11"/>
      <c r="H46" s="12"/>
      <c r="I46" s="255"/>
      <c r="J46" s="256"/>
      <c r="K46" s="255"/>
      <c r="L46" s="10"/>
      <c r="M46" s="255"/>
      <c r="N46" s="11"/>
      <c r="O46" s="75"/>
      <c r="P46" s="255"/>
      <c r="Q46" s="9" t="s">
        <v>400</v>
      </c>
      <c r="R46" s="10"/>
      <c r="S46" s="255" t="s">
        <v>402</v>
      </c>
      <c r="T46" s="220">
        <v>2204</v>
      </c>
      <c r="U46" s="12"/>
      <c r="V46" s="255"/>
      <c r="W46" s="255"/>
      <c r="X46" s="9"/>
      <c r="Y46" s="10"/>
      <c r="Z46" s="255"/>
      <c r="AA46" s="11"/>
    </row>
    <row r="47" spans="2:27" ht="12.75" customHeight="1">
      <c r="B47" s="255"/>
      <c r="C47" s="255"/>
      <c r="D47" s="9"/>
      <c r="E47" s="10"/>
      <c r="F47" s="255"/>
      <c r="G47" s="11"/>
      <c r="H47" s="12"/>
      <c r="I47" s="255"/>
      <c r="J47" s="256"/>
      <c r="K47" s="255"/>
      <c r="L47" s="10"/>
      <c r="M47" s="255"/>
      <c r="N47" s="11"/>
      <c r="O47" s="75"/>
      <c r="P47" s="255"/>
      <c r="Q47" s="9"/>
      <c r="R47" s="10"/>
      <c r="S47" s="255"/>
      <c r="T47" s="220"/>
      <c r="U47" s="12"/>
      <c r="V47" s="255"/>
      <c r="W47" s="255"/>
      <c r="X47" s="9"/>
      <c r="Y47" s="10"/>
      <c r="Z47" s="255"/>
      <c r="AA47" s="11"/>
    </row>
    <row r="48" spans="2:27" ht="12.75" customHeight="1">
      <c r="B48" s="255"/>
      <c r="C48" s="255"/>
      <c r="D48" s="9"/>
      <c r="E48" s="10"/>
      <c r="F48" s="255"/>
      <c r="G48" s="11"/>
      <c r="H48" s="12"/>
      <c r="I48" s="125"/>
      <c r="J48" s="256"/>
      <c r="K48" s="255"/>
      <c r="L48" s="10"/>
      <c r="M48" s="255"/>
      <c r="N48" s="11"/>
      <c r="O48" s="75" t="s">
        <v>186</v>
      </c>
      <c r="P48" s="255"/>
      <c r="Q48" s="9" t="s">
        <v>360</v>
      </c>
      <c r="R48" s="10"/>
      <c r="S48" s="255" t="s">
        <v>300</v>
      </c>
      <c r="T48" s="220">
        <v>125</v>
      </c>
      <c r="U48" s="12"/>
      <c r="V48" s="255"/>
      <c r="W48" s="255"/>
      <c r="X48" s="21"/>
      <c r="AA48" s="11"/>
    </row>
    <row r="49" spans="2:42" ht="12.75" customHeight="1">
      <c r="B49" s="255"/>
      <c r="C49" s="255"/>
      <c r="D49" s="9"/>
      <c r="E49" s="10"/>
      <c r="F49" s="255"/>
      <c r="G49" s="11"/>
      <c r="H49" s="12"/>
      <c r="I49" s="22"/>
      <c r="J49" s="256"/>
      <c r="K49" s="255"/>
      <c r="L49" s="10"/>
      <c r="M49" s="255"/>
      <c r="N49" s="11"/>
      <c r="O49" s="75"/>
      <c r="P49" s="255"/>
      <c r="Q49" s="9"/>
      <c r="R49" s="10"/>
      <c r="S49" s="255"/>
      <c r="T49" s="220"/>
      <c r="U49" s="12"/>
      <c r="V49" s="255"/>
      <c r="W49" s="255"/>
      <c r="X49" s="9"/>
      <c r="Y49" s="10"/>
      <c r="Z49" s="255"/>
      <c r="AA49" s="11"/>
    </row>
    <row r="50" spans="2:42" ht="12.75" customHeight="1">
      <c r="B50" s="255"/>
      <c r="C50" s="255"/>
      <c r="D50" s="9"/>
      <c r="E50" s="10"/>
      <c r="F50" s="255"/>
      <c r="G50" s="11"/>
      <c r="H50" s="12"/>
      <c r="I50" s="255"/>
      <c r="J50" s="256"/>
      <c r="K50" s="255"/>
      <c r="L50" s="10"/>
      <c r="M50" s="20"/>
      <c r="N50" s="11"/>
      <c r="O50" s="75"/>
      <c r="P50" s="255"/>
      <c r="Q50" s="9"/>
      <c r="R50" s="10"/>
      <c r="S50" s="255"/>
      <c r="T50" s="220"/>
      <c r="U50" s="12"/>
      <c r="V50" s="255"/>
      <c r="W50" s="255"/>
      <c r="X50" s="9"/>
      <c r="Y50" s="10"/>
      <c r="Z50" s="255"/>
      <c r="AA50" s="11"/>
    </row>
    <row r="51" spans="2:42" ht="12.75" customHeight="1">
      <c r="B51" s="255"/>
      <c r="C51" s="255"/>
      <c r="D51" s="9"/>
      <c r="E51" s="10"/>
      <c r="F51" s="255"/>
      <c r="G51" s="11"/>
      <c r="H51" s="12"/>
      <c r="I51" s="255"/>
      <c r="J51" s="256"/>
      <c r="K51" s="255"/>
      <c r="L51" s="10"/>
      <c r="M51" s="255"/>
      <c r="N51" s="11"/>
      <c r="O51" s="75"/>
      <c r="P51" s="255"/>
      <c r="Q51" s="9"/>
      <c r="R51" s="10"/>
      <c r="S51" s="255"/>
      <c r="T51" s="220"/>
      <c r="U51" s="12"/>
      <c r="V51" s="255"/>
      <c r="W51" s="255"/>
      <c r="X51" s="9"/>
      <c r="Y51" s="10"/>
      <c r="Z51" s="22"/>
      <c r="AA51" s="11"/>
      <c r="AP51" s="10"/>
    </row>
    <row r="52" spans="2:42" ht="12.75" customHeight="1">
      <c r="B52" s="255"/>
      <c r="C52" s="255"/>
      <c r="D52" s="9"/>
      <c r="E52" s="10"/>
      <c r="F52" s="255"/>
      <c r="H52" s="12"/>
      <c r="I52" s="255"/>
      <c r="J52" s="256"/>
      <c r="K52" s="255"/>
      <c r="L52" s="10"/>
      <c r="M52" s="255"/>
      <c r="N52" s="11"/>
      <c r="O52" s="75"/>
      <c r="P52" s="255"/>
      <c r="Q52" s="9"/>
      <c r="R52" s="10"/>
      <c r="S52" s="255"/>
      <c r="T52" s="11"/>
      <c r="U52" s="12"/>
      <c r="V52" s="255"/>
      <c r="W52" s="255"/>
      <c r="X52" s="9"/>
      <c r="Y52" s="10"/>
      <c r="Z52" s="255"/>
      <c r="AA52" s="11"/>
      <c r="AP52" s="10"/>
    </row>
    <row r="53" spans="2:42" ht="12.75" customHeight="1">
      <c r="B53" s="253"/>
      <c r="D53" s="9"/>
      <c r="E53" s="10"/>
      <c r="F53" s="255"/>
      <c r="G53" s="11"/>
      <c r="H53" s="12"/>
      <c r="I53" s="255"/>
      <c r="J53" s="255"/>
      <c r="K53" s="9"/>
      <c r="L53" s="10"/>
      <c r="M53" s="255"/>
      <c r="N53" s="11"/>
      <c r="O53" s="75"/>
      <c r="P53" s="255"/>
      <c r="Q53" s="9"/>
      <c r="R53" s="10"/>
      <c r="S53" s="255"/>
      <c r="T53" s="220"/>
      <c r="U53" s="12"/>
      <c r="V53" s="255"/>
      <c r="W53" s="255"/>
      <c r="X53" s="9"/>
      <c r="Y53" s="10"/>
      <c r="Z53" s="255"/>
      <c r="AA53" s="11"/>
      <c r="AP53" s="10"/>
    </row>
    <row r="54" spans="2:42" ht="12.75" customHeight="1">
      <c r="B54" s="255"/>
      <c r="C54" s="255"/>
      <c r="D54" s="9"/>
      <c r="E54" s="10"/>
      <c r="F54" s="255"/>
      <c r="H54" s="12"/>
      <c r="I54" s="20"/>
      <c r="J54" s="255"/>
      <c r="K54" s="9"/>
      <c r="L54" s="10"/>
      <c r="M54" s="255"/>
      <c r="N54" s="11"/>
      <c r="O54" s="75"/>
      <c r="P54" s="255"/>
      <c r="Q54" s="9"/>
      <c r="R54" s="10"/>
      <c r="S54" s="255"/>
      <c r="T54" s="11"/>
      <c r="U54" s="12"/>
      <c r="V54" s="255"/>
      <c r="W54" s="255"/>
      <c r="X54" s="9"/>
      <c r="Y54" s="10"/>
      <c r="Z54" s="255"/>
      <c r="AA54" s="11"/>
      <c r="AP54" s="10"/>
    </row>
    <row r="55" spans="2:42" ht="12.75" customHeight="1">
      <c r="B55" s="20"/>
      <c r="C55" s="255"/>
      <c r="D55" s="9"/>
      <c r="E55" s="10"/>
      <c r="F55" s="255"/>
      <c r="G55" s="11"/>
      <c r="H55" s="12"/>
      <c r="I55" s="20"/>
      <c r="J55" s="255"/>
      <c r="K55" s="9"/>
      <c r="L55" s="10"/>
      <c r="M55" s="255"/>
      <c r="N55" s="11"/>
      <c r="O55" s="75"/>
      <c r="P55" s="255"/>
      <c r="Q55" s="9"/>
      <c r="R55" s="10"/>
      <c r="S55" s="255"/>
      <c r="T55" s="220"/>
      <c r="U55" s="12"/>
      <c r="V55" s="255"/>
      <c r="W55" s="255"/>
      <c r="X55" s="9"/>
      <c r="Y55" s="10"/>
      <c r="Z55" s="255"/>
      <c r="AA55" s="11"/>
      <c r="AP55" s="10"/>
    </row>
    <row r="56" spans="2:42" ht="12.75" customHeight="1">
      <c r="B56" s="255"/>
      <c r="C56" s="255"/>
      <c r="D56" s="9"/>
      <c r="E56" s="10"/>
      <c r="F56" s="255"/>
      <c r="H56" s="12"/>
      <c r="I56" s="255"/>
      <c r="J56" s="256"/>
      <c r="K56" s="255"/>
      <c r="L56" s="10"/>
      <c r="M56" s="255"/>
      <c r="N56" s="11"/>
      <c r="O56" s="75"/>
      <c r="P56" s="255"/>
      <c r="Q56" s="9"/>
      <c r="R56" s="10"/>
      <c r="S56" s="255"/>
      <c r="T56" s="11"/>
      <c r="U56" s="12"/>
      <c r="V56" s="255"/>
      <c r="W56" s="255"/>
      <c r="X56" s="9"/>
      <c r="Y56" s="10"/>
      <c r="Z56" s="255"/>
      <c r="AA56" s="11"/>
      <c r="AP56" s="10"/>
    </row>
    <row r="57" spans="2:42" ht="12.75" customHeight="1">
      <c r="B57" s="255"/>
      <c r="C57" s="255"/>
      <c r="D57" s="9"/>
      <c r="E57" s="10"/>
      <c r="F57" s="255"/>
      <c r="G57" s="11"/>
      <c r="H57" s="12"/>
      <c r="I57" s="255"/>
      <c r="J57" s="256"/>
      <c r="K57" s="255"/>
      <c r="L57" s="10"/>
      <c r="M57" s="255"/>
      <c r="N57" s="11"/>
      <c r="O57" s="75"/>
      <c r="P57" s="255"/>
      <c r="Q57" s="9"/>
      <c r="R57" s="10"/>
      <c r="S57" s="255"/>
      <c r="T57" s="11"/>
      <c r="U57" s="12"/>
      <c r="V57" s="255"/>
      <c r="W57" s="255"/>
      <c r="X57" s="9"/>
      <c r="Y57" s="10"/>
      <c r="Z57" s="255"/>
      <c r="AA57" s="11"/>
      <c r="AP57" s="10"/>
    </row>
    <row r="58" spans="2:42" ht="6.75" customHeight="1" thickBot="1">
      <c r="B58" s="15"/>
      <c r="C58" s="51"/>
      <c r="D58" s="15"/>
      <c r="E58" s="16"/>
      <c r="F58" s="15"/>
      <c r="G58" s="25"/>
      <c r="H58" s="89"/>
      <c r="I58" s="15"/>
      <c r="J58" s="51"/>
      <c r="K58" s="15"/>
      <c r="L58" s="16"/>
      <c r="M58" s="15"/>
      <c r="N58" s="17"/>
      <c r="O58" s="76"/>
      <c r="P58" s="15"/>
      <c r="Q58" s="24"/>
      <c r="R58" s="16"/>
      <c r="S58" s="15"/>
      <c r="T58" s="25"/>
      <c r="U58" s="27"/>
      <c r="V58" s="15"/>
      <c r="W58" s="15"/>
      <c r="X58" s="26"/>
      <c r="Y58" s="16"/>
      <c r="Z58" s="16"/>
      <c r="AA58" s="17"/>
      <c r="AP58" s="10"/>
    </row>
    <row r="59" spans="2:42" ht="15" customHeight="1">
      <c r="B59" s="14" t="s">
        <v>167</v>
      </c>
      <c r="C59" s="10"/>
      <c r="D59" s="10"/>
      <c r="E59" s="10"/>
      <c r="F59" s="10"/>
      <c r="AP59" s="10"/>
    </row>
    <row r="60" spans="2:42" ht="12" customHeight="1">
      <c r="AP60" s="10"/>
    </row>
    <row r="61" spans="2:42" ht="12" customHeight="1">
      <c r="AP61" s="10"/>
    </row>
    <row r="62" spans="2:42" ht="12" customHeight="1">
      <c r="AP62" s="10"/>
    </row>
    <row r="63" spans="2:42" ht="13.5" customHeight="1">
      <c r="I63" s="234"/>
      <c r="J63" s="234"/>
      <c r="K63" s="234"/>
      <c r="L63" s="234"/>
      <c r="M63" s="234"/>
      <c r="N63" s="234"/>
      <c r="O63" s="234"/>
      <c r="P63" s="243"/>
      <c r="AP63" s="10"/>
    </row>
  </sheetData>
  <mergeCells count="6">
    <mergeCell ref="K2:Q2"/>
    <mergeCell ref="X4:Z4"/>
    <mergeCell ref="B3:E3"/>
    <mergeCell ref="D4:F4"/>
    <mergeCell ref="K4:M4"/>
    <mergeCell ref="Q4:S4"/>
  </mergeCells>
  <phoneticPr fontId="1"/>
  <printOptions horizontalCentered="1"/>
  <pageMargins left="0.19685039370078741" right="0.19685039370078741" top="0.39370078740157483" bottom="0.19685039370078741" header="0.51181102362204722" footer="0.51181102362204722"/>
  <pageSetup paperSize="9" scale="78" fitToHeight="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B1:U54"/>
  <sheetViews>
    <sheetView showGridLines="0" tabSelected="1" view="pageBreakPreview" zoomScale="110" zoomScaleNormal="100" zoomScaleSheetLayoutView="110" workbookViewId="0">
      <selection activeCell="M10" sqref="M10"/>
    </sheetView>
  </sheetViews>
  <sheetFormatPr defaultRowHeight="12.75"/>
  <cols>
    <col min="1" max="1" width="4.625" style="14" customWidth="1"/>
    <col min="2" max="2" width="2.625" style="14" customWidth="1"/>
    <col min="3" max="3" width="16.75" style="204" bestFit="1" customWidth="1"/>
    <col min="4" max="4" width="0.875" style="14" customWidth="1"/>
    <col min="5" max="5" width="13.25" style="14" customWidth="1"/>
    <col min="6" max="6" width="7.75" style="14" bestFit="1" customWidth="1"/>
    <col min="7" max="7" width="13.25" style="14" customWidth="1"/>
    <col min="8" max="8" width="7.75" style="14" bestFit="1" customWidth="1"/>
    <col min="9" max="9" width="14.75" style="14" customWidth="1"/>
    <col min="10" max="10" width="13.375" style="14" customWidth="1"/>
    <col min="11" max="11" width="7.75" style="14" bestFit="1" customWidth="1"/>
    <col min="12" max="12" width="13.375" style="14" customWidth="1"/>
    <col min="13" max="13" width="7.75" style="14" bestFit="1" customWidth="1"/>
    <col min="14" max="14" width="13.375" style="14" customWidth="1"/>
    <col min="15" max="16" width="11.625" style="14" customWidth="1"/>
    <col min="17" max="17" width="10.625" style="14" customWidth="1"/>
    <col min="18" max="18" width="2.625" style="14" customWidth="1"/>
    <col min="19" max="19" width="11.75" style="14" customWidth="1"/>
    <col min="20" max="20" width="2.375" style="14" customWidth="1"/>
    <col min="21" max="16384" width="9" style="14"/>
  </cols>
  <sheetData>
    <row r="1" spans="2:21" ht="13.5" customHeight="1"/>
    <row r="2" spans="2:21" ht="18" customHeight="1">
      <c r="F2" s="234"/>
      <c r="G2" s="234"/>
      <c r="H2" s="43" t="s">
        <v>264</v>
      </c>
      <c r="I2" s="286" t="s">
        <v>274</v>
      </c>
      <c r="J2" s="286"/>
      <c r="K2" s="286"/>
      <c r="L2" s="286"/>
      <c r="M2" s="286"/>
    </row>
    <row r="3" spans="2:21" ht="18" customHeight="1" thickBot="1">
      <c r="C3" s="204" t="s">
        <v>145</v>
      </c>
    </row>
    <row r="4" spans="2:21" ht="18" customHeight="1">
      <c r="B4" s="317" t="s">
        <v>146</v>
      </c>
      <c r="C4" s="317"/>
      <c r="D4" s="36"/>
      <c r="E4" s="319" t="s">
        <v>372</v>
      </c>
      <c r="F4" s="320"/>
      <c r="G4" s="320"/>
      <c r="H4" s="320"/>
      <c r="I4" s="321"/>
      <c r="J4" s="319" t="s">
        <v>329</v>
      </c>
      <c r="K4" s="320"/>
      <c r="L4" s="320"/>
      <c r="M4" s="320"/>
      <c r="N4" s="321"/>
      <c r="O4" s="251" t="s">
        <v>147</v>
      </c>
      <c r="P4" s="251" t="s">
        <v>148</v>
      </c>
      <c r="Q4" s="311" t="s">
        <v>149</v>
      </c>
      <c r="R4" s="312"/>
      <c r="S4" s="251" t="s">
        <v>150</v>
      </c>
      <c r="T4" s="10"/>
    </row>
    <row r="5" spans="2:21" ht="18" customHeight="1">
      <c r="B5" s="272"/>
      <c r="C5" s="272"/>
      <c r="D5" s="37"/>
      <c r="E5" s="315" t="s">
        <v>151</v>
      </c>
      <c r="F5" s="316"/>
      <c r="G5" s="315" t="s">
        <v>152</v>
      </c>
      <c r="H5" s="316"/>
      <c r="I5" s="250" t="s">
        <v>153</v>
      </c>
      <c r="J5" s="315" t="s">
        <v>151</v>
      </c>
      <c r="K5" s="316"/>
      <c r="L5" s="315" t="s">
        <v>152</v>
      </c>
      <c r="M5" s="316"/>
      <c r="N5" s="250" t="s">
        <v>153</v>
      </c>
      <c r="O5" s="252" t="s">
        <v>154</v>
      </c>
      <c r="P5" s="252" t="s">
        <v>155</v>
      </c>
      <c r="Q5" s="313" t="s">
        <v>156</v>
      </c>
      <c r="R5" s="281"/>
      <c r="S5" s="252"/>
      <c r="T5" s="10"/>
    </row>
    <row r="6" spans="2:21" ht="18" customHeight="1">
      <c r="B6" s="318"/>
      <c r="C6" s="318"/>
      <c r="D6" s="38"/>
      <c r="E6" s="86" t="s">
        <v>157</v>
      </c>
      <c r="F6" s="93" t="s">
        <v>158</v>
      </c>
      <c r="G6" s="92" t="s">
        <v>159</v>
      </c>
      <c r="H6" s="93" t="s">
        <v>158</v>
      </c>
      <c r="I6" s="92" t="s">
        <v>160</v>
      </c>
      <c r="J6" s="360" t="s">
        <v>472</v>
      </c>
      <c r="K6" s="93" t="s">
        <v>158</v>
      </c>
      <c r="L6" s="360" t="s">
        <v>473</v>
      </c>
      <c r="M6" s="93" t="s">
        <v>158</v>
      </c>
      <c r="N6" s="92" t="s">
        <v>474</v>
      </c>
      <c r="O6" s="30" t="s">
        <v>161</v>
      </c>
      <c r="P6" s="30" t="s">
        <v>161</v>
      </c>
      <c r="Q6" s="314" t="s">
        <v>161</v>
      </c>
      <c r="R6" s="269"/>
      <c r="S6" s="259" t="s">
        <v>162</v>
      </c>
      <c r="T6" s="10"/>
    </row>
    <row r="7" spans="2:21" s="42" customFormat="1" ht="15.95" customHeight="1">
      <c r="B7" s="47" t="s">
        <v>210</v>
      </c>
      <c r="C7" s="205"/>
      <c r="E7" s="48">
        <f>SUM(E9:E53)</f>
        <v>510521979</v>
      </c>
      <c r="F7" s="49">
        <v>100</v>
      </c>
      <c r="G7" s="49">
        <f>SUM(G9:G53)</f>
        <v>85076981</v>
      </c>
      <c r="H7" s="49">
        <f>SUM(H9:H53)</f>
        <v>100</v>
      </c>
      <c r="I7" s="49">
        <f>SUM(I9:I53)</f>
        <v>595598960</v>
      </c>
      <c r="J7" s="49">
        <f>SUM(J9:J53)</f>
        <v>442736865</v>
      </c>
      <c r="K7" s="361">
        <f t="shared" ref="K7" si="0">SUM(K9:K53)</f>
        <v>100</v>
      </c>
      <c r="L7" s="49">
        <f>SUM(L9:L53)</f>
        <v>62923498</v>
      </c>
      <c r="M7" s="361">
        <f t="shared" ref="M7" si="1">SUM(M9:M53)</f>
        <v>100</v>
      </c>
      <c r="N7" s="49">
        <f>SUM(N9:N53)</f>
        <v>505660363</v>
      </c>
      <c r="O7" s="50">
        <f>E7/J7*100</f>
        <v>115.31047431525721</v>
      </c>
      <c r="P7" s="50">
        <f>G7/L7*100</f>
        <v>135.20701121860708</v>
      </c>
      <c r="Q7" s="50">
        <f>I7/N7*100</f>
        <v>117.78636483714267</v>
      </c>
      <c r="R7" s="50"/>
      <c r="S7" s="40" t="s">
        <v>211</v>
      </c>
    </row>
    <row r="8" spans="2:21" ht="12" customHeight="1">
      <c r="B8" s="10"/>
      <c r="C8" s="206"/>
      <c r="E8" s="69"/>
      <c r="F8" s="87"/>
      <c r="G8" s="64"/>
      <c r="H8" s="87"/>
      <c r="I8" s="64"/>
      <c r="J8" s="64"/>
      <c r="K8" s="362"/>
      <c r="L8" s="64"/>
      <c r="M8" s="362"/>
      <c r="N8" s="64"/>
      <c r="O8" s="31"/>
      <c r="P8" s="31"/>
      <c r="Q8" s="31"/>
      <c r="R8" s="31"/>
      <c r="S8" s="231"/>
      <c r="U8" s="33"/>
    </row>
    <row r="9" spans="2:21" ht="14.1" customHeight="1">
      <c r="B9" s="10"/>
      <c r="C9" s="207" t="s">
        <v>22</v>
      </c>
      <c r="D9" s="37"/>
      <c r="E9" s="263">
        <v>21244939</v>
      </c>
      <c r="F9" s="31">
        <f>E9/$E$7*100</f>
        <v>4.161415154272917</v>
      </c>
      <c r="G9" s="263">
        <v>0</v>
      </c>
      <c r="H9" s="82">
        <f>G9/$G$7*100</f>
        <v>0</v>
      </c>
      <c r="I9" s="35">
        <f>E9+G9</f>
        <v>21244939</v>
      </c>
      <c r="J9" s="219">
        <v>35070676</v>
      </c>
      <c r="K9" s="363">
        <f>J9/$J$7*100</f>
        <v>7.9213362998357946</v>
      </c>
      <c r="L9" s="41">
        <v>0</v>
      </c>
      <c r="M9" s="364">
        <f>L9/$L$7*100</f>
        <v>0</v>
      </c>
      <c r="N9" s="35">
        <f>J9+L9</f>
        <v>35070676</v>
      </c>
      <c r="O9" s="29">
        <f>IF(E9&gt;0,IF(J9&gt;0,E9/J9*100,"－  "),"－  ")</f>
        <v>60.577500701725853</v>
      </c>
      <c r="P9" s="29" t="str">
        <f>IF(G9&gt;0,IF(L9&gt;0,G9/L9*100,"－  "),"－  ")</f>
        <v xml:space="preserve">－  </v>
      </c>
      <c r="Q9" s="31">
        <f>I9/N9*100</f>
        <v>60.577500701725853</v>
      </c>
      <c r="R9" s="31"/>
      <c r="S9" s="106" t="str">
        <f>C9</f>
        <v>カナダ</v>
      </c>
    </row>
    <row r="10" spans="2:21" ht="14.1" customHeight="1">
      <c r="B10" s="10"/>
      <c r="C10" s="207" t="s">
        <v>323</v>
      </c>
      <c r="D10" s="37"/>
      <c r="E10" s="263">
        <v>121908582</v>
      </c>
      <c r="F10" s="31">
        <f t="shared" ref="F10:F53" si="2">E10/$E$7*100</f>
        <v>23.87920344561698</v>
      </c>
      <c r="G10" s="263">
        <v>4889534</v>
      </c>
      <c r="H10" s="82">
        <f t="shared" ref="H10:H53" si="3">G10/$G$7*100</f>
        <v>5.7471879496993434</v>
      </c>
      <c r="I10" s="35">
        <f t="shared" ref="I10:I53" si="4">E10+G10</f>
        <v>126798116</v>
      </c>
      <c r="J10" s="219">
        <v>184056942</v>
      </c>
      <c r="K10" s="363">
        <f t="shared" ref="K10:K53" si="5">J10/$J$7*100</f>
        <v>41.572535867326074</v>
      </c>
      <c r="L10" s="219">
        <v>4714133</v>
      </c>
      <c r="M10" s="364">
        <f t="shared" ref="M10:M53" si="6">L10/$L$7*100</f>
        <v>7.4918482758221741</v>
      </c>
      <c r="N10" s="35">
        <f t="shared" ref="N10:N42" si="7">J10+L10</f>
        <v>188771075</v>
      </c>
      <c r="O10" s="29">
        <f t="shared" ref="O10:O53" si="8">IF(E10&gt;0,IF(J10&gt;0,E10/J10*100,"－  "),"－  ")</f>
        <v>66.23416681561514</v>
      </c>
      <c r="P10" s="29">
        <f t="shared" ref="P10:P42" si="9">IF(G10&gt;0,IF(L10&gt;0,G10/L10*100,"－  "),"－  ")</f>
        <v>103.72074780240608</v>
      </c>
      <c r="Q10" s="31">
        <f t="shared" ref="Q10:Q40" si="10">I10/N10*100</f>
        <v>67.170309858117832</v>
      </c>
      <c r="R10" s="31"/>
      <c r="S10" s="107" t="str">
        <f t="shared" ref="S10:S42" si="11">C10</f>
        <v>アメリカ合衆国</v>
      </c>
    </row>
    <row r="11" spans="2:21" ht="14.1" customHeight="1">
      <c r="B11" s="10"/>
      <c r="C11" s="207" t="s">
        <v>24</v>
      </c>
      <c r="D11" s="37"/>
      <c r="E11" s="263">
        <v>26031702</v>
      </c>
      <c r="F11" s="31">
        <f t="shared" si="2"/>
        <v>5.0990364902585323</v>
      </c>
      <c r="G11" s="263">
        <v>10679089</v>
      </c>
      <c r="H11" s="82">
        <f t="shared" si="3"/>
        <v>12.552266047146171</v>
      </c>
      <c r="I11" s="35">
        <f t="shared" si="4"/>
        <v>36710791</v>
      </c>
      <c r="J11" s="219">
        <v>25913425</v>
      </c>
      <c r="K11" s="363">
        <f t="shared" si="5"/>
        <v>5.8530081970924197</v>
      </c>
      <c r="L11" s="219">
        <v>6097639</v>
      </c>
      <c r="M11" s="364">
        <f t="shared" si="6"/>
        <v>9.6905594790677405</v>
      </c>
      <c r="N11" s="35">
        <f t="shared" si="7"/>
        <v>32011064</v>
      </c>
      <c r="O11" s="29">
        <f t="shared" si="8"/>
        <v>100.45643136713885</v>
      </c>
      <c r="P11" s="29">
        <f t="shared" si="9"/>
        <v>175.1348185748615</v>
      </c>
      <c r="Q11" s="31">
        <f t="shared" si="10"/>
        <v>114.68157072192288</v>
      </c>
      <c r="R11" s="31"/>
      <c r="S11" s="106" t="str">
        <f t="shared" si="11"/>
        <v>メキシコ</v>
      </c>
    </row>
    <row r="12" spans="2:21" ht="14.1" customHeight="1">
      <c r="B12" s="10"/>
      <c r="C12" s="207" t="s">
        <v>25</v>
      </c>
      <c r="D12" s="37"/>
      <c r="E12" s="263">
        <v>0</v>
      </c>
      <c r="F12" s="105">
        <f t="shared" si="2"/>
        <v>0</v>
      </c>
      <c r="G12" s="263">
        <v>6914822</v>
      </c>
      <c r="H12" s="82">
        <f t="shared" si="3"/>
        <v>8.1277237611428639</v>
      </c>
      <c r="I12" s="35">
        <f t="shared" si="4"/>
        <v>6914822</v>
      </c>
      <c r="J12" s="41">
        <v>0</v>
      </c>
      <c r="K12" s="363">
        <f t="shared" si="5"/>
        <v>0</v>
      </c>
      <c r="L12" s="219">
        <v>5094171</v>
      </c>
      <c r="M12" s="364">
        <f t="shared" si="6"/>
        <v>8.0958166057456005</v>
      </c>
      <c r="N12" s="35">
        <f t="shared" si="7"/>
        <v>5094171</v>
      </c>
      <c r="O12" s="29" t="str">
        <f t="shared" si="8"/>
        <v xml:space="preserve">－  </v>
      </c>
      <c r="P12" s="29">
        <f t="shared" si="9"/>
        <v>135.73988780510115</v>
      </c>
      <c r="Q12" s="31">
        <f t="shared" si="10"/>
        <v>135.73988780510115</v>
      </c>
      <c r="R12" s="31"/>
      <c r="S12" s="106" t="str">
        <f t="shared" si="11"/>
        <v>ブラジル</v>
      </c>
    </row>
    <row r="13" spans="2:21" ht="14.1" customHeight="1">
      <c r="B13" s="10"/>
      <c r="C13" s="207" t="s">
        <v>190</v>
      </c>
      <c r="D13" s="37"/>
      <c r="E13" s="263">
        <v>4109752</v>
      </c>
      <c r="F13" s="31">
        <f t="shared" si="2"/>
        <v>0.80500980742300221</v>
      </c>
      <c r="G13" s="263">
        <v>0</v>
      </c>
      <c r="H13" s="82">
        <f t="shared" si="3"/>
        <v>0</v>
      </c>
      <c r="I13" s="35">
        <f t="shared" si="4"/>
        <v>4109752</v>
      </c>
      <c r="J13" s="219">
        <v>3417819</v>
      </c>
      <c r="K13" s="363">
        <f t="shared" si="5"/>
        <v>0.77197524538644413</v>
      </c>
      <c r="L13" s="41">
        <v>0</v>
      </c>
      <c r="M13" s="364">
        <f t="shared" si="6"/>
        <v>0</v>
      </c>
      <c r="N13" s="35">
        <f t="shared" si="7"/>
        <v>3417819</v>
      </c>
      <c r="O13" s="29">
        <f t="shared" si="8"/>
        <v>120.2448696083672</v>
      </c>
      <c r="P13" s="29" t="str">
        <f t="shared" si="9"/>
        <v xml:space="preserve">－  </v>
      </c>
      <c r="Q13" s="31">
        <f>I13/N13*100</f>
        <v>120.2448696083672</v>
      </c>
      <c r="R13" s="31"/>
      <c r="S13" s="106" t="str">
        <f t="shared" si="11"/>
        <v>チリ</v>
      </c>
    </row>
    <row r="14" spans="2:21" ht="14.1" customHeight="1">
      <c r="B14" s="10"/>
      <c r="C14" s="207" t="s">
        <v>26</v>
      </c>
      <c r="D14" s="37"/>
      <c r="E14" s="263">
        <v>5753835</v>
      </c>
      <c r="F14" s="31">
        <f t="shared" si="2"/>
        <v>1.1270494193551654</v>
      </c>
      <c r="G14" s="263">
        <v>0</v>
      </c>
      <c r="H14" s="82">
        <f t="shared" si="3"/>
        <v>0</v>
      </c>
      <c r="I14" s="35">
        <f t="shared" si="4"/>
        <v>5753835</v>
      </c>
      <c r="J14" s="219">
        <v>1068234</v>
      </c>
      <c r="K14" s="363">
        <f t="shared" si="5"/>
        <v>0.24127965942027438</v>
      </c>
      <c r="L14" s="41">
        <v>0</v>
      </c>
      <c r="M14" s="364">
        <f t="shared" si="6"/>
        <v>0</v>
      </c>
      <c r="N14" s="35">
        <f t="shared" si="7"/>
        <v>1068234</v>
      </c>
      <c r="O14" s="29">
        <f t="shared" si="8"/>
        <v>538.63058094013104</v>
      </c>
      <c r="P14" s="29" t="str">
        <f t="shared" si="9"/>
        <v xml:space="preserve">－  </v>
      </c>
      <c r="Q14" s="31">
        <f t="shared" si="10"/>
        <v>538.63058094013104</v>
      </c>
      <c r="R14" s="31"/>
      <c r="S14" s="106" t="str">
        <f t="shared" si="11"/>
        <v>デンマーク</v>
      </c>
    </row>
    <row r="15" spans="2:21" ht="14.1" customHeight="1">
      <c r="B15" s="10"/>
      <c r="C15" s="207" t="s">
        <v>27</v>
      </c>
      <c r="D15" s="37"/>
      <c r="E15" s="263">
        <v>34743022</v>
      </c>
      <c r="F15" s="31">
        <f t="shared" si="2"/>
        <v>6.8053920162367776</v>
      </c>
      <c r="G15" s="263">
        <v>861</v>
      </c>
      <c r="H15" s="82">
        <f>G15/$G$7*100</f>
        <v>1.0120246274371207E-3</v>
      </c>
      <c r="I15" s="35">
        <f t="shared" si="4"/>
        <v>34743883</v>
      </c>
      <c r="J15" s="219">
        <v>12717350</v>
      </c>
      <c r="K15" s="363">
        <f t="shared" si="5"/>
        <v>2.872439818175069</v>
      </c>
      <c r="L15" s="41">
        <v>0</v>
      </c>
      <c r="M15" s="364">
        <f t="shared" si="6"/>
        <v>0</v>
      </c>
      <c r="N15" s="35">
        <f t="shared" si="7"/>
        <v>12717350</v>
      </c>
      <c r="O15" s="29">
        <f t="shared" si="8"/>
        <v>273.19388080063851</v>
      </c>
      <c r="P15" s="29" t="str">
        <f t="shared" si="9"/>
        <v xml:space="preserve">－  </v>
      </c>
      <c r="Q15" s="31">
        <f t="shared" si="10"/>
        <v>273.2006510790377</v>
      </c>
      <c r="R15" s="31"/>
      <c r="S15" s="106" t="str">
        <f t="shared" si="11"/>
        <v>イギリス</v>
      </c>
    </row>
    <row r="16" spans="2:21" ht="14.1" customHeight="1">
      <c r="B16" s="10"/>
      <c r="C16" s="207" t="s">
        <v>28</v>
      </c>
      <c r="D16" s="37"/>
      <c r="E16" s="263">
        <v>8943206</v>
      </c>
      <c r="F16" s="31">
        <f t="shared" si="2"/>
        <v>1.7517768808931145</v>
      </c>
      <c r="G16" s="263">
        <v>0</v>
      </c>
      <c r="H16" s="82">
        <f t="shared" si="3"/>
        <v>0</v>
      </c>
      <c r="I16" s="35">
        <f t="shared" si="4"/>
        <v>8943206</v>
      </c>
      <c r="J16" s="219">
        <v>3165830</v>
      </c>
      <c r="K16" s="363">
        <f t="shared" si="5"/>
        <v>0.71505904528641417</v>
      </c>
      <c r="L16" s="41">
        <v>0</v>
      </c>
      <c r="M16" s="364">
        <f t="shared" si="6"/>
        <v>0</v>
      </c>
      <c r="N16" s="35">
        <f t="shared" si="7"/>
        <v>3165830</v>
      </c>
      <c r="O16" s="29">
        <f t="shared" si="8"/>
        <v>282.49166885145445</v>
      </c>
      <c r="P16" s="29" t="str">
        <f t="shared" si="9"/>
        <v xml:space="preserve">－  </v>
      </c>
      <c r="Q16" s="31">
        <f t="shared" si="10"/>
        <v>282.49166885145445</v>
      </c>
      <c r="R16" s="31"/>
      <c r="S16" s="106" t="str">
        <f t="shared" si="11"/>
        <v>オランダ</v>
      </c>
    </row>
    <row r="17" spans="2:19" ht="14.1" customHeight="1">
      <c r="B17" s="10"/>
      <c r="C17" s="207" t="s">
        <v>29</v>
      </c>
      <c r="D17" s="37"/>
      <c r="E17" s="263">
        <v>6935748</v>
      </c>
      <c r="F17" s="31">
        <f t="shared" si="2"/>
        <v>1.3585601179376452</v>
      </c>
      <c r="G17" s="263">
        <v>0</v>
      </c>
      <c r="H17" s="82">
        <f t="shared" si="3"/>
        <v>0</v>
      </c>
      <c r="I17" s="35">
        <f t="shared" si="4"/>
        <v>6935748</v>
      </c>
      <c r="J17" s="219">
        <v>3301775</v>
      </c>
      <c r="K17" s="363">
        <f t="shared" si="5"/>
        <v>0.74576464284265109</v>
      </c>
      <c r="L17" s="41">
        <v>0</v>
      </c>
      <c r="M17" s="364">
        <f t="shared" si="6"/>
        <v>0</v>
      </c>
      <c r="N17" s="35">
        <f t="shared" si="7"/>
        <v>3301775</v>
      </c>
      <c r="O17" s="29">
        <f t="shared" si="8"/>
        <v>210.0611943575804</v>
      </c>
      <c r="P17" s="29" t="str">
        <f t="shared" si="9"/>
        <v xml:space="preserve">－  </v>
      </c>
      <c r="Q17" s="31">
        <f t="shared" si="10"/>
        <v>210.0611943575804</v>
      </c>
      <c r="R17" s="31"/>
      <c r="S17" s="106" t="str">
        <f t="shared" si="11"/>
        <v>ベルギー</v>
      </c>
    </row>
    <row r="18" spans="2:19" ht="14.1" customHeight="1">
      <c r="B18" s="10"/>
      <c r="C18" s="207" t="s">
        <v>30</v>
      </c>
      <c r="D18" s="37"/>
      <c r="E18" s="263">
        <v>9039978</v>
      </c>
      <c r="F18" s="31">
        <f t="shared" si="2"/>
        <v>1.7707323821213972</v>
      </c>
      <c r="G18" s="263">
        <v>17738</v>
      </c>
      <c r="H18" s="82">
        <f t="shared" si="3"/>
        <v>2.0849352893704584E-2</v>
      </c>
      <c r="I18" s="35">
        <f t="shared" si="4"/>
        <v>9057716</v>
      </c>
      <c r="J18" s="219">
        <v>3672525</v>
      </c>
      <c r="K18" s="363">
        <f t="shared" si="5"/>
        <v>0.8295051282887862</v>
      </c>
      <c r="L18" s="219">
        <v>59662</v>
      </c>
      <c r="M18" s="364">
        <f t="shared" si="6"/>
        <v>9.4816724906170977E-2</v>
      </c>
      <c r="N18" s="35">
        <f t="shared" si="7"/>
        <v>3732187</v>
      </c>
      <c r="O18" s="29">
        <f t="shared" si="8"/>
        <v>246.15157146649787</v>
      </c>
      <c r="P18" s="29">
        <f t="shared" si="9"/>
        <v>29.730816935402771</v>
      </c>
      <c r="Q18" s="31">
        <f t="shared" si="10"/>
        <v>242.69191227556388</v>
      </c>
      <c r="R18" s="31"/>
      <c r="S18" s="106" t="str">
        <f t="shared" si="11"/>
        <v>フランス</v>
      </c>
    </row>
    <row r="19" spans="2:19" ht="14.1" customHeight="1">
      <c r="B19" s="10"/>
      <c r="C19" s="207" t="s">
        <v>31</v>
      </c>
      <c r="D19" s="37"/>
      <c r="E19" s="263">
        <v>55688152</v>
      </c>
      <c r="F19" s="31">
        <f t="shared" si="2"/>
        <v>10.908081197420886</v>
      </c>
      <c r="G19" s="263">
        <v>65754</v>
      </c>
      <c r="H19" s="82">
        <f t="shared" si="3"/>
        <v>7.728765081591224E-2</v>
      </c>
      <c r="I19" s="35">
        <f t="shared" si="4"/>
        <v>55753906</v>
      </c>
      <c r="J19" s="219">
        <v>19650790</v>
      </c>
      <c r="K19" s="363">
        <f t="shared" si="5"/>
        <v>4.4384806311532241</v>
      </c>
      <c r="L19" s="219">
        <v>31654</v>
      </c>
      <c r="M19" s="364">
        <f t="shared" si="6"/>
        <v>5.0305531329488395E-2</v>
      </c>
      <c r="N19" s="35">
        <f t="shared" si="7"/>
        <v>19682444</v>
      </c>
      <c r="O19" s="29">
        <f t="shared" si="8"/>
        <v>283.38887138888566</v>
      </c>
      <c r="P19" s="29">
        <f t="shared" si="9"/>
        <v>207.72730144689456</v>
      </c>
      <c r="Q19" s="31">
        <f t="shared" si="10"/>
        <v>283.26718978598387</v>
      </c>
      <c r="R19" s="31"/>
      <c r="S19" s="106" t="str">
        <f t="shared" si="11"/>
        <v>ドイツ</v>
      </c>
    </row>
    <row r="20" spans="2:19" ht="14.1" customHeight="1">
      <c r="B20" s="10"/>
      <c r="C20" s="207" t="s">
        <v>21</v>
      </c>
      <c r="D20" s="37"/>
      <c r="E20" s="263">
        <v>14130514</v>
      </c>
      <c r="F20" s="31">
        <f t="shared" si="2"/>
        <v>2.7678561513998989</v>
      </c>
      <c r="G20" s="263">
        <v>140805</v>
      </c>
      <c r="H20" s="82">
        <f t="shared" si="3"/>
        <v>0.16550305187721692</v>
      </c>
      <c r="I20" s="35">
        <f t="shared" si="4"/>
        <v>14271319</v>
      </c>
      <c r="J20" s="219">
        <v>9302939</v>
      </c>
      <c r="K20" s="363">
        <f t="shared" si="5"/>
        <v>2.1012343302381202</v>
      </c>
      <c r="L20" s="219">
        <v>139968</v>
      </c>
      <c r="M20" s="364">
        <f t="shared" si="6"/>
        <v>0.22244154322126211</v>
      </c>
      <c r="N20" s="35">
        <f t="shared" si="7"/>
        <v>9442907</v>
      </c>
      <c r="O20" s="29">
        <f t="shared" si="8"/>
        <v>151.89300929523455</v>
      </c>
      <c r="P20" s="29">
        <f t="shared" si="9"/>
        <v>100.59799382716051</v>
      </c>
      <c r="Q20" s="31">
        <f t="shared" si="10"/>
        <v>151.13268615268584</v>
      </c>
      <c r="R20" s="31"/>
      <c r="S20" s="106" t="str">
        <f t="shared" si="11"/>
        <v>スペイン</v>
      </c>
    </row>
    <row r="21" spans="2:19" ht="14.1" customHeight="1">
      <c r="B21" s="10"/>
      <c r="C21" s="207" t="s">
        <v>32</v>
      </c>
      <c r="D21" s="37"/>
      <c r="E21" s="263">
        <v>9689063</v>
      </c>
      <c r="F21" s="31">
        <f t="shared" si="2"/>
        <v>1.8978738229799113</v>
      </c>
      <c r="G21" s="263">
        <v>46341</v>
      </c>
      <c r="H21" s="82">
        <f t="shared" si="3"/>
        <v>5.4469492752687122E-2</v>
      </c>
      <c r="I21" s="35">
        <f t="shared" si="4"/>
        <v>9735404</v>
      </c>
      <c r="J21" s="219">
        <v>4439553</v>
      </c>
      <c r="K21" s="363">
        <f t="shared" si="5"/>
        <v>1.0027520522827933</v>
      </c>
      <c r="L21" s="41">
        <v>0</v>
      </c>
      <c r="M21" s="364">
        <f t="shared" si="6"/>
        <v>0</v>
      </c>
      <c r="N21" s="35">
        <f t="shared" si="7"/>
        <v>4439553</v>
      </c>
      <c r="O21" s="29">
        <f t="shared" si="8"/>
        <v>218.24411151302849</v>
      </c>
      <c r="P21" s="29" t="str">
        <f t="shared" si="9"/>
        <v xml:space="preserve">－  </v>
      </c>
      <c r="Q21" s="31">
        <f t="shared" si="10"/>
        <v>219.28793281665969</v>
      </c>
      <c r="R21" s="31"/>
      <c r="S21" s="106" t="str">
        <f t="shared" si="11"/>
        <v>イタリア</v>
      </c>
    </row>
    <row r="22" spans="2:19" ht="14.1" customHeight="1">
      <c r="B22" s="10"/>
      <c r="C22" s="207" t="s">
        <v>34</v>
      </c>
      <c r="D22" s="37"/>
      <c r="E22" s="263">
        <v>2926683</v>
      </c>
      <c r="F22" s="31">
        <f t="shared" si="2"/>
        <v>0.57327267392732573</v>
      </c>
      <c r="G22" s="263">
        <v>59772</v>
      </c>
      <c r="H22" s="82">
        <f t="shared" si="3"/>
        <v>7.0256371697063391E-2</v>
      </c>
      <c r="I22" s="35">
        <f t="shared" si="4"/>
        <v>2986455</v>
      </c>
      <c r="J22" s="219">
        <v>1030931</v>
      </c>
      <c r="K22" s="363">
        <f t="shared" si="5"/>
        <v>0.2328541130181242</v>
      </c>
      <c r="L22" s="41">
        <v>0</v>
      </c>
      <c r="M22" s="364">
        <f t="shared" si="6"/>
        <v>0</v>
      </c>
      <c r="N22" s="35">
        <f t="shared" si="7"/>
        <v>1030931</v>
      </c>
      <c r="O22" s="29">
        <f t="shared" si="8"/>
        <v>283.88737946574503</v>
      </c>
      <c r="P22" s="29" t="str">
        <f t="shared" si="9"/>
        <v xml:space="preserve">－  </v>
      </c>
      <c r="Q22" s="31">
        <f t="shared" si="10"/>
        <v>289.68524566629583</v>
      </c>
      <c r="R22" s="31"/>
      <c r="S22" s="111" t="str">
        <f t="shared" si="11"/>
        <v>フィンランド</v>
      </c>
    </row>
    <row r="23" spans="2:19" ht="14.1" customHeight="1">
      <c r="B23" s="10"/>
      <c r="C23" s="207" t="s">
        <v>35</v>
      </c>
      <c r="D23" s="37"/>
      <c r="E23" s="263">
        <v>9477656</v>
      </c>
      <c r="F23" s="31">
        <f t="shared" si="2"/>
        <v>1.8564638526561852</v>
      </c>
      <c r="G23" s="263">
        <v>0</v>
      </c>
      <c r="H23" s="82">
        <f>G23/$G$7*100</f>
        <v>0</v>
      </c>
      <c r="I23" s="35">
        <f t="shared" si="4"/>
        <v>9477656</v>
      </c>
      <c r="J23" s="219">
        <v>6236197</v>
      </c>
      <c r="K23" s="363">
        <f t="shared" si="5"/>
        <v>1.4085560731429039</v>
      </c>
      <c r="L23" s="41">
        <v>0</v>
      </c>
      <c r="M23" s="364">
        <f t="shared" si="6"/>
        <v>0</v>
      </c>
      <c r="N23" s="35">
        <f t="shared" si="7"/>
        <v>6236197</v>
      </c>
      <c r="O23" s="29">
        <f t="shared" si="8"/>
        <v>151.97813667528465</v>
      </c>
      <c r="P23" s="29" t="str">
        <f t="shared" si="9"/>
        <v xml:space="preserve">－  </v>
      </c>
      <c r="Q23" s="31">
        <f t="shared" si="10"/>
        <v>151.97813667528465</v>
      </c>
      <c r="R23" s="31"/>
      <c r="S23" s="111" t="str">
        <f t="shared" si="11"/>
        <v>オーストリア</v>
      </c>
    </row>
    <row r="24" spans="2:19" ht="14.1" customHeight="1">
      <c r="B24" s="10"/>
      <c r="C24" s="207" t="s">
        <v>33</v>
      </c>
      <c r="D24" s="37"/>
      <c r="E24" s="263">
        <v>6635237</v>
      </c>
      <c r="F24" s="31">
        <f t="shared" si="2"/>
        <v>1.2996966385261153</v>
      </c>
      <c r="G24" s="263">
        <v>0</v>
      </c>
      <c r="H24" s="82">
        <f t="shared" si="3"/>
        <v>0</v>
      </c>
      <c r="I24" s="35">
        <f t="shared" si="4"/>
        <v>6635237</v>
      </c>
      <c r="J24" s="219">
        <v>2166822</v>
      </c>
      <c r="K24" s="363">
        <f t="shared" si="5"/>
        <v>0.4894153099268117</v>
      </c>
      <c r="L24" s="41">
        <v>0</v>
      </c>
      <c r="M24" s="364">
        <f t="shared" si="6"/>
        <v>0</v>
      </c>
      <c r="N24" s="35">
        <f t="shared" si="7"/>
        <v>2166822</v>
      </c>
      <c r="O24" s="29">
        <f t="shared" si="8"/>
        <v>306.21975409147592</v>
      </c>
      <c r="P24" s="29" t="str">
        <f t="shared" si="9"/>
        <v xml:space="preserve">－  </v>
      </c>
      <c r="Q24" s="31">
        <f t="shared" si="10"/>
        <v>306.21975409147592</v>
      </c>
      <c r="R24" s="31"/>
      <c r="S24" s="106" t="str">
        <f t="shared" si="11"/>
        <v>スイス</v>
      </c>
    </row>
    <row r="25" spans="2:19" ht="14.1" customHeight="1">
      <c r="B25" s="10"/>
      <c r="C25" s="207" t="s">
        <v>172</v>
      </c>
      <c r="D25" s="37"/>
      <c r="E25" s="263">
        <v>737098</v>
      </c>
      <c r="F25" s="31">
        <f t="shared" si="2"/>
        <v>0.14438124710003916</v>
      </c>
      <c r="G25" s="263">
        <v>0</v>
      </c>
      <c r="H25" s="82">
        <f t="shared" si="3"/>
        <v>0</v>
      </c>
      <c r="I25" s="35">
        <f t="shared" si="4"/>
        <v>737098</v>
      </c>
      <c r="J25" s="219">
        <v>7387534</v>
      </c>
      <c r="K25" s="363">
        <f t="shared" si="5"/>
        <v>1.6686060240319045</v>
      </c>
      <c r="L25" s="41">
        <v>0</v>
      </c>
      <c r="M25" s="364">
        <f t="shared" si="6"/>
        <v>0</v>
      </c>
      <c r="N25" s="35">
        <f t="shared" si="7"/>
        <v>7387534</v>
      </c>
      <c r="O25" s="29">
        <f t="shared" si="8"/>
        <v>9.977591981302556</v>
      </c>
      <c r="P25" s="29" t="str">
        <f t="shared" si="9"/>
        <v xml:space="preserve">－  </v>
      </c>
      <c r="Q25" s="31">
        <f t="shared" si="10"/>
        <v>9.977591981302556</v>
      </c>
      <c r="R25" s="31"/>
      <c r="S25" s="106" t="str">
        <f t="shared" si="11"/>
        <v>ロシア</v>
      </c>
    </row>
    <row r="26" spans="2:19" ht="14.1" customHeight="1">
      <c r="B26" s="10"/>
      <c r="C26" s="207" t="s">
        <v>173</v>
      </c>
      <c r="D26" s="37"/>
      <c r="E26" s="263">
        <v>11699083</v>
      </c>
      <c r="F26" s="31">
        <f t="shared" si="2"/>
        <v>2.2915924252499225</v>
      </c>
      <c r="G26" s="263">
        <v>36889</v>
      </c>
      <c r="H26" s="82">
        <f t="shared" si="3"/>
        <v>4.3359554566234547E-2</v>
      </c>
      <c r="I26" s="35">
        <f t="shared" si="4"/>
        <v>11735972</v>
      </c>
      <c r="J26" s="219">
        <v>3759151</v>
      </c>
      <c r="K26" s="363">
        <f t="shared" si="5"/>
        <v>0.84907115200357208</v>
      </c>
      <c r="L26" s="41">
        <v>0</v>
      </c>
      <c r="M26" s="364">
        <f t="shared" si="6"/>
        <v>0</v>
      </c>
      <c r="N26" s="35">
        <f t="shared" si="7"/>
        <v>3759151</v>
      </c>
      <c r="O26" s="29">
        <f t="shared" si="8"/>
        <v>311.21609640049041</v>
      </c>
      <c r="P26" s="29" t="str">
        <f t="shared" si="9"/>
        <v xml:space="preserve">－  </v>
      </c>
      <c r="Q26" s="31">
        <f t="shared" si="10"/>
        <v>312.1974084041849</v>
      </c>
      <c r="R26" s="31"/>
      <c r="S26" s="106" t="str">
        <f t="shared" si="11"/>
        <v>ポーランド</v>
      </c>
    </row>
    <row r="27" spans="2:19" ht="14.1" customHeight="1">
      <c r="B27" s="10"/>
      <c r="C27" s="207" t="s">
        <v>44</v>
      </c>
      <c r="D27" s="37"/>
      <c r="E27" s="263">
        <v>3959908</v>
      </c>
      <c r="F27" s="31">
        <f t="shared" si="2"/>
        <v>0.77565867149472911</v>
      </c>
      <c r="G27" s="263">
        <v>96870</v>
      </c>
      <c r="H27" s="82">
        <f t="shared" si="3"/>
        <v>0.11386158613221126</v>
      </c>
      <c r="I27" s="35">
        <f t="shared" si="4"/>
        <v>4056778</v>
      </c>
      <c r="J27" s="219">
        <v>1825606</v>
      </c>
      <c r="K27" s="363">
        <f t="shared" si="5"/>
        <v>0.41234560397404446</v>
      </c>
      <c r="L27" s="41">
        <v>0</v>
      </c>
      <c r="M27" s="364">
        <f t="shared" si="6"/>
        <v>0</v>
      </c>
      <c r="N27" s="35">
        <f t="shared" si="7"/>
        <v>1825606</v>
      </c>
      <c r="O27" s="29">
        <f t="shared" si="8"/>
        <v>216.90923452267356</v>
      </c>
      <c r="P27" s="29" t="str">
        <f t="shared" si="9"/>
        <v xml:space="preserve">－  </v>
      </c>
      <c r="Q27" s="31">
        <f t="shared" si="10"/>
        <v>222.21541778456029</v>
      </c>
      <c r="R27" s="31"/>
      <c r="S27" s="106" t="str">
        <f t="shared" si="11"/>
        <v>チェコ</v>
      </c>
    </row>
    <row r="28" spans="2:19" ht="14.1" customHeight="1">
      <c r="B28" s="10"/>
      <c r="C28" s="207" t="s">
        <v>174</v>
      </c>
      <c r="D28" s="37"/>
      <c r="E28" s="263">
        <v>26350551</v>
      </c>
      <c r="F28" s="31">
        <f t="shared" si="2"/>
        <v>5.1614919795647038</v>
      </c>
      <c r="G28" s="263">
        <v>0</v>
      </c>
      <c r="H28" s="82">
        <f t="shared" si="3"/>
        <v>0</v>
      </c>
      <c r="I28" s="35">
        <f t="shared" si="4"/>
        <v>26350551</v>
      </c>
      <c r="J28" s="219">
        <v>16627561</v>
      </c>
      <c r="K28" s="363">
        <f t="shared" si="5"/>
        <v>3.7556305594746444</v>
      </c>
      <c r="L28" s="41">
        <v>0</v>
      </c>
      <c r="M28" s="364">
        <f t="shared" si="6"/>
        <v>0</v>
      </c>
      <c r="N28" s="35">
        <f t="shared" si="7"/>
        <v>16627561</v>
      </c>
      <c r="O28" s="29">
        <f t="shared" si="8"/>
        <v>158.47514256600832</v>
      </c>
      <c r="P28" s="29" t="str">
        <f t="shared" si="9"/>
        <v xml:space="preserve">－  </v>
      </c>
      <c r="Q28" s="31">
        <f t="shared" si="10"/>
        <v>158.47514256600832</v>
      </c>
      <c r="R28" s="31"/>
      <c r="S28" s="107" t="str">
        <f t="shared" si="11"/>
        <v>サウジアラビア</v>
      </c>
    </row>
    <row r="29" spans="2:19" ht="14.1" customHeight="1">
      <c r="B29" s="10"/>
      <c r="C29" s="207" t="s">
        <v>36</v>
      </c>
      <c r="D29" s="37"/>
      <c r="E29" s="263">
        <v>8087884</v>
      </c>
      <c r="F29" s="31">
        <f t="shared" si="2"/>
        <v>1.5842381587257772</v>
      </c>
      <c r="G29" s="263">
        <v>0</v>
      </c>
      <c r="H29" s="82">
        <f t="shared" si="3"/>
        <v>0</v>
      </c>
      <c r="I29" s="35">
        <f t="shared" si="4"/>
        <v>8087884</v>
      </c>
      <c r="J29" s="219">
        <v>5428338</v>
      </c>
      <c r="K29" s="363">
        <f t="shared" si="5"/>
        <v>1.2260867411617056</v>
      </c>
      <c r="L29" s="41">
        <v>0</v>
      </c>
      <c r="M29" s="364">
        <f t="shared" si="6"/>
        <v>0</v>
      </c>
      <c r="N29" s="35">
        <f t="shared" si="7"/>
        <v>5428338</v>
      </c>
      <c r="O29" s="29">
        <f t="shared" si="8"/>
        <v>148.99374357307892</v>
      </c>
      <c r="P29" s="29" t="str">
        <f t="shared" si="9"/>
        <v xml:space="preserve">－  </v>
      </c>
      <c r="Q29" s="31">
        <f t="shared" si="10"/>
        <v>148.99374357307892</v>
      </c>
      <c r="R29" s="31"/>
      <c r="S29" s="106" t="str">
        <f t="shared" si="11"/>
        <v>イスラエル</v>
      </c>
    </row>
    <row r="30" spans="2:19" ht="14.1" customHeight="1">
      <c r="B30" s="10"/>
      <c r="C30" s="208" t="s">
        <v>175</v>
      </c>
      <c r="D30" s="37"/>
      <c r="E30" s="263">
        <v>4934773</v>
      </c>
      <c r="F30" s="31">
        <f t="shared" si="2"/>
        <v>0.96661323174883329</v>
      </c>
      <c r="G30" s="263">
        <v>0</v>
      </c>
      <c r="H30" s="82">
        <f t="shared" si="3"/>
        <v>0</v>
      </c>
      <c r="I30" s="35">
        <f t="shared" si="4"/>
        <v>4934773</v>
      </c>
      <c r="J30" s="219">
        <v>2022724</v>
      </c>
      <c r="K30" s="363">
        <f t="shared" si="5"/>
        <v>0.45686821222804652</v>
      </c>
      <c r="L30" s="41">
        <v>0</v>
      </c>
      <c r="M30" s="364">
        <f t="shared" si="6"/>
        <v>0</v>
      </c>
      <c r="N30" s="35">
        <f t="shared" si="7"/>
        <v>2022724</v>
      </c>
      <c r="O30" s="29">
        <f t="shared" si="8"/>
        <v>243.96670035061629</v>
      </c>
      <c r="P30" s="29" t="str">
        <f t="shared" si="9"/>
        <v xml:space="preserve">－  </v>
      </c>
      <c r="Q30" s="31">
        <f t="shared" si="10"/>
        <v>243.96670035061629</v>
      </c>
      <c r="R30" s="31"/>
      <c r="S30" s="108" t="str">
        <f t="shared" si="11"/>
        <v>アラブ首長国連邦</v>
      </c>
    </row>
    <row r="31" spans="2:19" ht="14.1" customHeight="1">
      <c r="B31" s="10"/>
      <c r="C31" s="207" t="s">
        <v>37</v>
      </c>
      <c r="D31" s="37"/>
      <c r="E31" s="263">
        <v>39614</v>
      </c>
      <c r="F31" s="31">
        <f t="shared" si="2"/>
        <v>7.7595092139999709E-3</v>
      </c>
      <c r="G31" s="263">
        <v>8875154</v>
      </c>
      <c r="H31" s="82">
        <f t="shared" si="3"/>
        <v>10.431909895815414</v>
      </c>
      <c r="I31" s="35">
        <f t="shared" si="4"/>
        <v>8914768</v>
      </c>
      <c r="J31" s="219">
        <v>4590</v>
      </c>
      <c r="K31" s="363">
        <f t="shared" si="5"/>
        <v>1.0367331846197177E-3</v>
      </c>
      <c r="L31" s="219">
        <v>8497614</v>
      </c>
      <c r="M31" s="364">
        <f t="shared" si="6"/>
        <v>13.504675153310771</v>
      </c>
      <c r="N31" s="35">
        <f t="shared" si="7"/>
        <v>8502204</v>
      </c>
      <c r="O31" s="29">
        <f t="shared" si="8"/>
        <v>863.05010893246197</v>
      </c>
      <c r="P31" s="29">
        <f t="shared" si="9"/>
        <v>104.44289420536164</v>
      </c>
      <c r="Q31" s="31">
        <f t="shared" si="10"/>
        <v>104.85243590955946</v>
      </c>
      <c r="R31" s="31"/>
      <c r="S31" s="106" t="str">
        <f t="shared" si="11"/>
        <v>大韓民国</v>
      </c>
    </row>
    <row r="32" spans="2:19" ht="14.1" customHeight="1">
      <c r="B32" s="10"/>
      <c r="C32" s="207" t="s">
        <v>43</v>
      </c>
      <c r="D32" s="37"/>
      <c r="E32" s="263">
        <v>1735078</v>
      </c>
      <c r="F32" s="31">
        <f t="shared" si="2"/>
        <v>0.33986352622831933</v>
      </c>
      <c r="G32" s="263">
        <v>25524011</v>
      </c>
      <c r="H32" s="82">
        <f t="shared" si="3"/>
        <v>30.001077494745608</v>
      </c>
      <c r="I32" s="35">
        <f t="shared" si="4"/>
        <v>27259089</v>
      </c>
      <c r="J32" s="219">
        <v>1766630</v>
      </c>
      <c r="K32" s="363">
        <f t="shared" si="5"/>
        <v>0.39902482482456031</v>
      </c>
      <c r="L32" s="219">
        <v>19806878</v>
      </c>
      <c r="M32" s="364">
        <f t="shared" si="6"/>
        <v>31.477712825183367</v>
      </c>
      <c r="N32" s="35">
        <f t="shared" si="7"/>
        <v>21573508</v>
      </c>
      <c r="O32" s="29">
        <f t="shared" si="8"/>
        <v>98.214000667938393</v>
      </c>
      <c r="P32" s="29">
        <f t="shared" si="9"/>
        <v>128.86438236253085</v>
      </c>
      <c r="Q32" s="31">
        <f t="shared" si="10"/>
        <v>126.35445751335388</v>
      </c>
      <c r="R32" s="31"/>
      <c r="S32" s="107" t="str">
        <f t="shared" si="11"/>
        <v>中華人民共和国</v>
      </c>
    </row>
    <row r="33" spans="2:19" ht="14.1" customHeight="1">
      <c r="B33" s="10"/>
      <c r="C33" s="207" t="s">
        <v>38</v>
      </c>
      <c r="D33" s="37"/>
      <c r="E33" s="263">
        <v>12973909</v>
      </c>
      <c r="F33" s="31">
        <f t="shared" si="2"/>
        <v>2.5413027320416304</v>
      </c>
      <c r="G33" s="263">
        <v>71511</v>
      </c>
      <c r="H33" s="82">
        <f t="shared" si="3"/>
        <v>8.4054463568706092E-2</v>
      </c>
      <c r="I33" s="35">
        <f t="shared" si="4"/>
        <v>13045420</v>
      </c>
      <c r="J33" s="219">
        <v>8643127</v>
      </c>
      <c r="K33" s="363">
        <f t="shared" si="5"/>
        <v>1.9522040478829339</v>
      </c>
      <c r="L33" s="219">
        <v>255626</v>
      </c>
      <c r="M33" s="364">
        <f t="shared" si="6"/>
        <v>0.40624887065242299</v>
      </c>
      <c r="N33" s="35">
        <f t="shared" si="7"/>
        <v>8898753</v>
      </c>
      <c r="O33" s="29">
        <f t="shared" si="8"/>
        <v>150.10665700041201</v>
      </c>
      <c r="P33" s="29">
        <f t="shared" si="9"/>
        <v>27.974853888102146</v>
      </c>
      <c r="Q33" s="31">
        <f t="shared" si="10"/>
        <v>146.59829304173292</v>
      </c>
      <c r="R33" s="31"/>
      <c r="S33" s="106" t="str">
        <f t="shared" si="11"/>
        <v>台湾</v>
      </c>
    </row>
    <row r="34" spans="2:19" ht="14.1" customHeight="1">
      <c r="B34" s="10"/>
      <c r="C34" s="207" t="s">
        <v>176</v>
      </c>
      <c r="D34" s="37"/>
      <c r="E34" s="263">
        <v>65195</v>
      </c>
      <c r="F34" s="31">
        <f t="shared" si="2"/>
        <v>1.2770263119269151E-2</v>
      </c>
      <c r="G34" s="263">
        <v>377097</v>
      </c>
      <c r="H34" s="82">
        <f t="shared" si="3"/>
        <v>0.44324210328996039</v>
      </c>
      <c r="I34" s="35">
        <f t="shared" si="4"/>
        <v>442292</v>
      </c>
      <c r="J34" s="219">
        <v>130674</v>
      </c>
      <c r="K34" s="363">
        <f t="shared" si="5"/>
        <v>2.9515048402395855E-2</v>
      </c>
      <c r="L34" s="219">
        <v>363501</v>
      </c>
      <c r="M34" s="364">
        <f t="shared" si="6"/>
        <v>0.57768720995136025</v>
      </c>
      <c r="N34" s="35">
        <f t="shared" si="7"/>
        <v>494175</v>
      </c>
      <c r="O34" s="29">
        <f t="shared" si="8"/>
        <v>49.891332629291213</v>
      </c>
      <c r="P34" s="29">
        <f t="shared" si="9"/>
        <v>103.74029232381754</v>
      </c>
      <c r="Q34" s="31">
        <f t="shared" si="10"/>
        <v>89.501087671371479</v>
      </c>
      <c r="R34" s="31"/>
      <c r="S34" s="106" t="str">
        <f t="shared" si="11"/>
        <v>ベトナム</v>
      </c>
    </row>
    <row r="35" spans="2:19" ht="14.1" customHeight="1">
      <c r="B35" s="10"/>
      <c r="C35" s="207" t="s">
        <v>39</v>
      </c>
      <c r="D35" s="37"/>
      <c r="E35" s="263">
        <v>12756858</v>
      </c>
      <c r="F35" s="31">
        <f t="shared" si="2"/>
        <v>2.4987872265534725</v>
      </c>
      <c r="G35" s="263">
        <v>21588408</v>
      </c>
      <c r="H35" s="82">
        <f t="shared" si="3"/>
        <v>25.375145834100532</v>
      </c>
      <c r="I35" s="35">
        <f t="shared" si="4"/>
        <v>34345266</v>
      </c>
      <c r="J35" s="219">
        <v>9388504</v>
      </c>
      <c r="K35" s="363">
        <f t="shared" si="5"/>
        <v>2.1205607082211237</v>
      </c>
      <c r="L35" s="219">
        <v>14358059</v>
      </c>
      <c r="M35" s="364">
        <f t="shared" si="6"/>
        <v>22.81827847523671</v>
      </c>
      <c r="N35" s="35">
        <f t="shared" si="7"/>
        <v>23746563</v>
      </c>
      <c r="O35" s="29">
        <f t="shared" si="8"/>
        <v>135.87743052567268</v>
      </c>
      <c r="P35" s="29">
        <f t="shared" si="9"/>
        <v>150.35742644601194</v>
      </c>
      <c r="Q35" s="31">
        <f t="shared" si="10"/>
        <v>144.63257693334398</v>
      </c>
      <c r="R35" s="31"/>
      <c r="S35" s="106" t="str">
        <f t="shared" si="11"/>
        <v>タイ</v>
      </c>
    </row>
    <row r="36" spans="2:19" ht="14.1" customHeight="1">
      <c r="B36" s="10"/>
      <c r="C36" s="207" t="s">
        <v>143</v>
      </c>
      <c r="D36" s="37"/>
      <c r="E36" s="263">
        <v>1885889</v>
      </c>
      <c r="F36" s="31">
        <f t="shared" si="2"/>
        <v>0.36940407613674942</v>
      </c>
      <c r="G36" s="263">
        <v>0</v>
      </c>
      <c r="H36" s="82">
        <f t="shared" si="3"/>
        <v>0</v>
      </c>
      <c r="I36" s="35">
        <f t="shared" si="4"/>
        <v>1885889</v>
      </c>
      <c r="J36" s="219">
        <v>2746986</v>
      </c>
      <c r="K36" s="363">
        <f t="shared" si="5"/>
        <v>0.62045567404918944</v>
      </c>
      <c r="L36" s="41">
        <v>0</v>
      </c>
      <c r="M36" s="364">
        <f t="shared" si="6"/>
        <v>0</v>
      </c>
      <c r="N36" s="35">
        <f t="shared" si="7"/>
        <v>2746986</v>
      </c>
      <c r="O36" s="29">
        <f t="shared" si="8"/>
        <v>68.65302553416727</v>
      </c>
      <c r="P36" s="29" t="str">
        <f t="shared" si="9"/>
        <v xml:space="preserve">－  </v>
      </c>
      <c r="Q36" s="31">
        <f>I36/N36*100</f>
        <v>68.65302553416727</v>
      </c>
      <c r="R36" s="31"/>
      <c r="S36" s="111" t="str">
        <f t="shared" si="11"/>
        <v>シンガポール</v>
      </c>
    </row>
    <row r="37" spans="2:19" ht="14.1" customHeight="1">
      <c r="B37" s="10"/>
      <c r="C37" s="207" t="s">
        <v>177</v>
      </c>
      <c r="D37" s="37"/>
      <c r="E37" s="263">
        <v>1663051</v>
      </c>
      <c r="F37" s="31">
        <f t="shared" si="2"/>
        <v>0.32575502493693814</v>
      </c>
      <c r="G37" s="263">
        <v>2743245</v>
      </c>
      <c r="H37" s="82">
        <f t="shared" si="3"/>
        <v>3.2244268282157309</v>
      </c>
      <c r="I37" s="35">
        <f t="shared" si="4"/>
        <v>4406296</v>
      </c>
      <c r="J37" s="219">
        <v>2228534</v>
      </c>
      <c r="K37" s="363">
        <f t="shared" si="5"/>
        <v>0.50335406336673594</v>
      </c>
      <c r="L37" s="219">
        <v>2032959</v>
      </c>
      <c r="M37" s="364">
        <f t="shared" si="6"/>
        <v>3.2308423158547228</v>
      </c>
      <c r="N37" s="35">
        <f t="shared" si="7"/>
        <v>4261493</v>
      </c>
      <c r="O37" s="29">
        <f t="shared" si="8"/>
        <v>74.625336656295133</v>
      </c>
      <c r="P37" s="29">
        <f t="shared" si="9"/>
        <v>134.93853048684207</v>
      </c>
      <c r="Q37" s="31">
        <f t="shared" si="10"/>
        <v>103.39794058091847</v>
      </c>
      <c r="R37" s="31"/>
      <c r="S37" s="106" t="str">
        <f t="shared" si="11"/>
        <v>マレーシア</v>
      </c>
    </row>
    <row r="38" spans="2:19" ht="14.1" customHeight="1">
      <c r="B38" s="10"/>
      <c r="C38" s="207" t="s">
        <v>40</v>
      </c>
      <c r="D38" s="37"/>
      <c r="E38" s="263">
        <v>99216</v>
      </c>
      <c r="F38" s="31">
        <f t="shared" si="2"/>
        <v>1.9434226944419174E-2</v>
      </c>
      <c r="G38" s="263">
        <v>2637507</v>
      </c>
      <c r="H38" s="82">
        <f t="shared" si="3"/>
        <v>3.1001417410427385</v>
      </c>
      <c r="I38" s="35">
        <f t="shared" si="4"/>
        <v>2736723</v>
      </c>
      <c r="J38" s="219">
        <v>64270</v>
      </c>
      <c r="K38" s="363">
        <f t="shared" si="5"/>
        <v>1.451652326263818E-2</v>
      </c>
      <c r="L38" s="219">
        <v>1140001</v>
      </c>
      <c r="M38" s="364">
        <f t="shared" si="6"/>
        <v>1.8117254066199562</v>
      </c>
      <c r="N38" s="35">
        <f t="shared" si="7"/>
        <v>1204271</v>
      </c>
      <c r="O38" s="29">
        <f t="shared" si="8"/>
        <v>154.37373580208495</v>
      </c>
      <c r="P38" s="29">
        <f t="shared" si="9"/>
        <v>231.36006021047351</v>
      </c>
      <c r="Q38" s="31">
        <f t="shared" si="10"/>
        <v>227.25142430565879</v>
      </c>
      <c r="R38" s="31"/>
      <c r="S38" s="106" t="str">
        <f t="shared" si="11"/>
        <v>フィリピン</v>
      </c>
    </row>
    <row r="39" spans="2:19" ht="14.1" customHeight="1">
      <c r="B39" s="10"/>
      <c r="C39" s="207" t="s">
        <v>324</v>
      </c>
      <c r="D39" s="37"/>
      <c r="E39" s="263">
        <v>2229781</v>
      </c>
      <c r="F39" s="31">
        <f t="shared" si="2"/>
        <v>0.43676493700969532</v>
      </c>
      <c r="G39" s="263">
        <v>0</v>
      </c>
      <c r="H39" s="82">
        <f t="shared" si="3"/>
        <v>0</v>
      </c>
      <c r="I39" s="35">
        <f t="shared" si="4"/>
        <v>2229781</v>
      </c>
      <c r="J39" s="219">
        <v>2643934</v>
      </c>
      <c r="K39" s="363">
        <f t="shared" si="5"/>
        <v>0.5971795459138014</v>
      </c>
      <c r="L39" s="41">
        <v>0</v>
      </c>
      <c r="M39" s="364">
        <f t="shared" si="6"/>
        <v>0</v>
      </c>
      <c r="N39" s="35">
        <f t="shared" si="7"/>
        <v>2643934</v>
      </c>
      <c r="O39" s="29">
        <f t="shared" si="8"/>
        <v>84.335728501543542</v>
      </c>
      <c r="P39" s="29" t="str">
        <f t="shared" si="9"/>
        <v xml:space="preserve">－  </v>
      </c>
      <c r="Q39" s="31">
        <f t="shared" si="10"/>
        <v>84.335728501543542</v>
      </c>
      <c r="R39" s="31"/>
      <c r="S39" s="108" t="str">
        <f t="shared" si="11"/>
        <v>南アフリカ共和国</v>
      </c>
    </row>
    <row r="40" spans="2:19" ht="14.1" customHeight="1">
      <c r="B40" s="10"/>
      <c r="C40" s="207" t="s">
        <v>42</v>
      </c>
      <c r="D40" s="37"/>
      <c r="E40" s="263">
        <v>43119040</v>
      </c>
      <c r="F40" s="31">
        <f t="shared" si="2"/>
        <v>8.4460692729548477</v>
      </c>
      <c r="G40" s="263">
        <v>0</v>
      </c>
      <c r="H40" s="82">
        <f t="shared" si="3"/>
        <v>0</v>
      </c>
      <c r="I40" s="35">
        <f t="shared" si="4"/>
        <v>43119040</v>
      </c>
      <c r="J40" s="219">
        <v>47213769</v>
      </c>
      <c r="K40" s="363">
        <f t="shared" si="5"/>
        <v>10.66406995496072</v>
      </c>
      <c r="L40" s="41">
        <v>0</v>
      </c>
      <c r="M40" s="364">
        <f t="shared" si="6"/>
        <v>0</v>
      </c>
      <c r="N40" s="35">
        <f t="shared" si="7"/>
        <v>47213769</v>
      </c>
      <c r="O40" s="29">
        <f t="shared" si="8"/>
        <v>91.327256673789378</v>
      </c>
      <c r="P40" s="29" t="str">
        <f t="shared" si="9"/>
        <v xml:space="preserve">－  </v>
      </c>
      <c r="Q40" s="31">
        <f t="shared" si="10"/>
        <v>91.327256673789378</v>
      </c>
      <c r="R40" s="31"/>
      <c r="S40" s="107" t="str">
        <f t="shared" si="11"/>
        <v>オーストラリア</v>
      </c>
    </row>
    <row r="41" spans="2:19" ht="14.1" customHeight="1">
      <c r="B41" s="10"/>
      <c r="C41" s="207" t="s">
        <v>237</v>
      </c>
      <c r="D41" s="37"/>
      <c r="E41" s="263">
        <v>2308761</v>
      </c>
      <c r="F41" s="31">
        <f t="shared" si="2"/>
        <v>0.4522353777054523</v>
      </c>
      <c r="G41" s="263">
        <v>185136</v>
      </c>
      <c r="H41" s="82">
        <f t="shared" si="3"/>
        <v>0.21760997842647942</v>
      </c>
      <c r="I41" s="35">
        <f t="shared" si="4"/>
        <v>2493897</v>
      </c>
      <c r="J41" s="219">
        <v>2329490</v>
      </c>
      <c r="K41" s="363">
        <f t="shared" si="5"/>
        <v>0.52615677260126059</v>
      </c>
      <c r="L41" s="219">
        <v>182764</v>
      </c>
      <c r="M41" s="364">
        <f t="shared" si="6"/>
        <v>0.29045429101859532</v>
      </c>
      <c r="N41" s="35">
        <f t="shared" si="7"/>
        <v>2512254</v>
      </c>
      <c r="O41" s="29">
        <f t="shared" si="8"/>
        <v>99.110148573292861</v>
      </c>
      <c r="P41" s="29">
        <f t="shared" si="9"/>
        <v>101.29784859162636</v>
      </c>
      <c r="Q41" s="31">
        <f t="shared" ref="Q41:Q53" si="12">I41/N41*100</f>
        <v>99.269301591319987</v>
      </c>
      <c r="R41" s="31"/>
      <c r="S41" s="111" t="str">
        <f t="shared" si="11"/>
        <v>インドネシア</v>
      </c>
    </row>
    <row r="42" spans="2:19" ht="14.1" customHeight="1">
      <c r="B42" s="10"/>
      <c r="C42" s="207" t="s">
        <v>241</v>
      </c>
      <c r="D42" s="37"/>
      <c r="E42" s="263">
        <v>1528286</v>
      </c>
      <c r="F42" s="31">
        <f t="shared" si="2"/>
        <v>0.29935753265580756</v>
      </c>
      <c r="G42" s="263">
        <v>0</v>
      </c>
      <c r="H42" s="82">
        <f t="shared" si="3"/>
        <v>0</v>
      </c>
      <c r="I42" s="35">
        <f t="shared" si="4"/>
        <v>1528286</v>
      </c>
      <c r="J42" s="219">
        <v>1120372</v>
      </c>
      <c r="K42" s="363">
        <f t="shared" si="5"/>
        <v>0.25305595457925106</v>
      </c>
      <c r="L42" s="41">
        <v>0</v>
      </c>
      <c r="M42" s="364">
        <f t="shared" si="6"/>
        <v>0</v>
      </c>
      <c r="N42" s="35">
        <f t="shared" si="7"/>
        <v>1120372</v>
      </c>
      <c r="O42" s="29">
        <f t="shared" si="8"/>
        <v>136.40879993430752</v>
      </c>
      <c r="P42" s="29" t="str">
        <f t="shared" si="9"/>
        <v xml:space="preserve">－  </v>
      </c>
      <c r="Q42" s="31">
        <f t="shared" si="12"/>
        <v>136.40879993430752</v>
      </c>
      <c r="R42" s="31"/>
      <c r="S42" s="106" t="str">
        <f t="shared" si="11"/>
        <v>ペルー</v>
      </c>
    </row>
    <row r="43" spans="2:19" ht="14.1" customHeight="1">
      <c r="B43" s="10"/>
      <c r="C43" s="207" t="s">
        <v>326</v>
      </c>
      <c r="D43" s="37"/>
      <c r="E43" s="263">
        <v>2259825</v>
      </c>
      <c r="F43" s="31">
        <f>E43/$E$7*100</f>
        <v>0.44264989421738493</v>
      </c>
      <c r="G43" s="263">
        <v>78157</v>
      </c>
      <c r="H43" s="82">
        <f>G43/$G$7*100</f>
        <v>9.1866212318935006E-2</v>
      </c>
      <c r="I43" s="35">
        <f>E43+G43</f>
        <v>2337982</v>
      </c>
      <c r="J43" s="219">
        <v>920307</v>
      </c>
      <c r="K43" s="363">
        <f t="shared" si="5"/>
        <v>0.20786771392980793</v>
      </c>
      <c r="L43" s="219">
        <v>125723</v>
      </c>
      <c r="M43" s="364">
        <f t="shared" si="6"/>
        <v>0.19980294166099918</v>
      </c>
      <c r="N43" s="35">
        <f>J43+L43</f>
        <v>1046030</v>
      </c>
      <c r="O43" s="29">
        <f>IF(E43&gt;0,IF(J43&gt;0,E43/J43*100,"－  "),"－  ")</f>
        <v>245.55121280181504</v>
      </c>
      <c r="P43" s="29">
        <f>IF(G43&gt;0,IF(L43&gt;0,G43/L43*100,"－  "),"－  ")</f>
        <v>62.1660316728045</v>
      </c>
      <c r="Q43" s="31">
        <f>I43/N43*100</f>
        <v>223.51003317304477</v>
      </c>
      <c r="R43" s="31"/>
      <c r="S43" s="106" t="str">
        <f>C43</f>
        <v>スロバキア</v>
      </c>
    </row>
    <row r="44" spans="2:19" ht="14.1" customHeight="1">
      <c r="B44" s="10"/>
      <c r="C44" s="207" t="s">
        <v>327</v>
      </c>
      <c r="D44" s="37"/>
      <c r="E44" s="263">
        <v>3742265</v>
      </c>
      <c r="F44" s="31">
        <f>E44/$E$7*100</f>
        <v>0.73302720625863593</v>
      </c>
      <c r="G44" s="263">
        <v>0</v>
      </c>
      <c r="H44" s="82">
        <f>G44/$G$7*100</f>
        <v>0</v>
      </c>
      <c r="I44" s="35">
        <f>E44+G44</f>
        <v>3742265</v>
      </c>
      <c r="J44" s="227">
        <v>1372491</v>
      </c>
      <c r="K44" s="363">
        <f t="shared" si="5"/>
        <v>0.31000151749278887</v>
      </c>
      <c r="L44" s="41">
        <v>0</v>
      </c>
      <c r="M44" s="364">
        <f t="shared" si="6"/>
        <v>0</v>
      </c>
      <c r="N44" s="35">
        <f>J44+L44</f>
        <v>1372491</v>
      </c>
      <c r="O44" s="29">
        <f>IF(E44&gt;0,IF(J44&gt;0,E44/J44*100,"－  "),"－  ")</f>
        <v>272.66226153759845</v>
      </c>
      <c r="P44" s="29" t="str">
        <f>IF(G44&gt;0,IF(L44&gt;0,G44/L44*100,"－  "),"－  ")</f>
        <v xml:space="preserve">－  </v>
      </c>
      <c r="Q44" s="31">
        <f>I44/N44*100</f>
        <v>272.66226153759845</v>
      </c>
      <c r="R44" s="31"/>
      <c r="S44" s="106" t="str">
        <f>C44</f>
        <v>ルーマニア</v>
      </c>
    </row>
    <row r="45" spans="2:19" ht="14.1" customHeight="1">
      <c r="B45" s="10"/>
      <c r="C45" s="258" t="s">
        <v>284</v>
      </c>
      <c r="D45" s="37"/>
      <c r="E45" s="263">
        <v>1203701</v>
      </c>
      <c r="F45" s="31">
        <f t="shared" ref="F45:F52" si="13">E45/$E$7*100</f>
        <v>0.23577848741356539</v>
      </c>
      <c r="G45" s="263">
        <v>0</v>
      </c>
      <c r="H45" s="82">
        <f t="shared" ref="H45:H52" si="14">G45/$G$7*100</f>
        <v>0</v>
      </c>
      <c r="I45" s="35">
        <f t="shared" ref="I45:I52" si="15">E45+G45</f>
        <v>1203701</v>
      </c>
      <c r="J45" s="227">
        <v>550177</v>
      </c>
      <c r="K45" s="363">
        <f t="shared" si="5"/>
        <v>0.12426726651732513</v>
      </c>
      <c r="L45" s="41">
        <v>0</v>
      </c>
      <c r="M45" s="364">
        <f t="shared" si="6"/>
        <v>0</v>
      </c>
      <c r="N45" s="35">
        <f t="shared" ref="N45:N52" si="16">J45+L45</f>
        <v>550177</v>
      </c>
      <c r="O45" s="29">
        <f t="shared" ref="O45:O52" si="17">IF(E45&gt;0,IF(J45&gt;0,E45/J45*100,"－  "),"－  ")</f>
        <v>218.78431850113688</v>
      </c>
      <c r="P45" s="29" t="str">
        <f t="shared" ref="P45:P52" si="18">IF(G45&gt;0,IF(L45&gt;0,G45/L45*100,"－  "),"－  ")</f>
        <v xml:space="preserve">－  </v>
      </c>
      <c r="Q45" s="31">
        <f t="shared" ref="Q45:Q52" si="19">I45/N45*100</f>
        <v>218.78431850113688</v>
      </c>
      <c r="R45" s="31"/>
      <c r="S45" s="106" t="str">
        <f t="shared" ref="S45:S52" si="20">C45</f>
        <v>クウェート</v>
      </c>
    </row>
    <row r="46" spans="2:19" ht="14.1" customHeight="1">
      <c r="B46" s="10"/>
      <c r="C46" s="258" t="s">
        <v>282</v>
      </c>
      <c r="D46" s="37"/>
      <c r="E46" s="263">
        <v>1103912</v>
      </c>
      <c r="F46" s="31">
        <f t="shared" si="13"/>
        <v>0.21623202240231071</v>
      </c>
      <c r="G46" s="263">
        <v>0</v>
      </c>
      <c r="H46" s="82">
        <f t="shared" si="14"/>
        <v>0</v>
      </c>
      <c r="I46" s="35">
        <f t="shared" si="15"/>
        <v>1103912</v>
      </c>
      <c r="J46" s="227">
        <v>718828</v>
      </c>
      <c r="K46" s="363">
        <f t="shared" si="5"/>
        <v>0.16236009621651903</v>
      </c>
      <c r="L46" s="41">
        <v>0</v>
      </c>
      <c r="M46" s="364">
        <f t="shared" si="6"/>
        <v>0</v>
      </c>
      <c r="N46" s="35">
        <f t="shared" si="16"/>
        <v>718828</v>
      </c>
      <c r="O46" s="29">
        <f t="shared" si="17"/>
        <v>153.57109071989404</v>
      </c>
      <c r="P46" s="29" t="str">
        <f t="shared" si="18"/>
        <v xml:space="preserve">－  </v>
      </c>
      <c r="Q46" s="31">
        <f t="shared" si="19"/>
        <v>153.57109071989404</v>
      </c>
      <c r="R46" s="31"/>
      <c r="S46" s="106" t="str">
        <f t="shared" si="20"/>
        <v>オマーン</v>
      </c>
    </row>
    <row r="47" spans="2:19" ht="14.1" customHeight="1">
      <c r="B47" s="10"/>
      <c r="C47" s="258" t="s">
        <v>415</v>
      </c>
      <c r="D47" s="37"/>
      <c r="E47" s="263">
        <v>5235300</v>
      </c>
      <c r="F47" s="31">
        <f t="shared" si="13"/>
        <v>1.0254798452076048</v>
      </c>
      <c r="G47" s="263">
        <v>0</v>
      </c>
      <c r="H47" s="82">
        <f t="shared" si="14"/>
        <v>0</v>
      </c>
      <c r="I47" s="35">
        <f t="shared" si="15"/>
        <v>5235300</v>
      </c>
      <c r="J47" s="227">
        <v>344631</v>
      </c>
      <c r="K47" s="363">
        <f t="shared" si="5"/>
        <v>7.7841044476836152E-2</v>
      </c>
      <c r="L47" s="41">
        <v>0</v>
      </c>
      <c r="M47" s="364">
        <f t="shared" si="6"/>
        <v>0</v>
      </c>
      <c r="N47" s="35">
        <f t="shared" si="16"/>
        <v>344631</v>
      </c>
      <c r="O47" s="29">
        <f t="shared" si="17"/>
        <v>1519.1030406434709</v>
      </c>
      <c r="P47" s="29" t="str">
        <f t="shared" si="18"/>
        <v xml:space="preserve">－  </v>
      </c>
      <c r="Q47" s="31">
        <f t="shared" si="19"/>
        <v>1519.1030406434709</v>
      </c>
      <c r="R47" s="31"/>
      <c r="S47" s="106" t="str">
        <f t="shared" si="20"/>
        <v>ノルウェー</v>
      </c>
    </row>
    <row r="48" spans="2:19" ht="14.1" customHeight="1">
      <c r="B48" s="10"/>
      <c r="C48" s="258" t="s">
        <v>416</v>
      </c>
      <c r="D48" s="37"/>
      <c r="E48" s="263">
        <v>8228157</v>
      </c>
      <c r="F48" s="31">
        <f t="shared" si="13"/>
        <v>1.6117145467697875</v>
      </c>
      <c r="G48" s="263">
        <v>0</v>
      </c>
      <c r="H48" s="82">
        <f t="shared" si="14"/>
        <v>0</v>
      </c>
      <c r="I48" s="35">
        <f t="shared" si="15"/>
        <v>8228157</v>
      </c>
      <c r="J48" s="227">
        <v>446929</v>
      </c>
      <c r="K48" s="363">
        <f t="shared" si="5"/>
        <v>0.10094686829387925</v>
      </c>
      <c r="L48" s="41">
        <v>0</v>
      </c>
      <c r="M48" s="364">
        <f t="shared" si="6"/>
        <v>0</v>
      </c>
      <c r="N48" s="35">
        <f t="shared" si="16"/>
        <v>446929</v>
      </c>
      <c r="O48" s="29">
        <f t="shared" si="17"/>
        <v>1841.0434319545163</v>
      </c>
      <c r="P48" s="29" t="str">
        <f t="shared" si="18"/>
        <v xml:space="preserve">－  </v>
      </c>
      <c r="Q48" s="31">
        <f t="shared" si="19"/>
        <v>1841.0434319545163</v>
      </c>
      <c r="R48" s="31"/>
      <c r="S48" s="106" t="str">
        <f t="shared" si="20"/>
        <v>スウェーデン</v>
      </c>
    </row>
    <row r="49" spans="2:19" ht="14.1" customHeight="1">
      <c r="B49" s="10"/>
      <c r="C49" s="258" t="s">
        <v>417</v>
      </c>
      <c r="D49" s="37"/>
      <c r="E49" s="263">
        <v>1420889</v>
      </c>
      <c r="F49" s="31">
        <f t="shared" si="13"/>
        <v>0.278320828181229</v>
      </c>
      <c r="G49" s="263">
        <v>0</v>
      </c>
      <c r="H49" s="82">
        <f t="shared" si="14"/>
        <v>0</v>
      </c>
      <c r="I49" s="35">
        <f t="shared" si="15"/>
        <v>1420889</v>
      </c>
      <c r="J49" s="227">
        <v>596062</v>
      </c>
      <c r="K49" s="363">
        <f t="shared" si="5"/>
        <v>0.13463121034657913</v>
      </c>
      <c r="L49" s="41">
        <v>0</v>
      </c>
      <c r="M49" s="364">
        <f t="shared" si="6"/>
        <v>0</v>
      </c>
      <c r="N49" s="35">
        <f t="shared" si="16"/>
        <v>596062</v>
      </c>
      <c r="O49" s="29">
        <f t="shared" si="17"/>
        <v>238.37939677416108</v>
      </c>
      <c r="P49" s="29" t="str">
        <f t="shared" si="18"/>
        <v xml:space="preserve">－  </v>
      </c>
      <c r="Q49" s="31">
        <f t="shared" si="19"/>
        <v>238.37939677416108</v>
      </c>
      <c r="R49" s="31"/>
      <c r="S49" s="106" t="str">
        <f t="shared" si="20"/>
        <v>アイルランド</v>
      </c>
    </row>
    <row r="50" spans="2:19" ht="14.1" customHeight="1">
      <c r="B50" s="10"/>
      <c r="C50" s="258" t="s">
        <v>418</v>
      </c>
      <c r="D50" s="37"/>
      <c r="E50" s="263">
        <v>3261582</v>
      </c>
      <c r="F50" s="31">
        <f t="shared" si="13"/>
        <v>0.63887200437260705</v>
      </c>
      <c r="G50" s="263">
        <v>0</v>
      </c>
      <c r="H50" s="82">
        <f t="shared" si="14"/>
        <v>0</v>
      </c>
      <c r="I50" s="35">
        <f t="shared" si="15"/>
        <v>3261582</v>
      </c>
      <c r="J50" s="227">
        <v>899027</v>
      </c>
      <c r="K50" s="363">
        <f t="shared" si="5"/>
        <v>0.2030612472263858</v>
      </c>
      <c r="L50" s="41">
        <v>0</v>
      </c>
      <c r="M50" s="364">
        <f t="shared" si="6"/>
        <v>0</v>
      </c>
      <c r="N50" s="35">
        <f t="shared" si="16"/>
        <v>899027</v>
      </c>
      <c r="O50" s="29">
        <f t="shared" si="17"/>
        <v>362.7902165340974</v>
      </c>
      <c r="P50" s="29" t="str">
        <f t="shared" si="18"/>
        <v xml:space="preserve">－  </v>
      </c>
      <c r="Q50" s="31">
        <f t="shared" si="19"/>
        <v>362.7902165340974</v>
      </c>
      <c r="R50" s="31"/>
      <c r="S50" s="106" t="str">
        <f t="shared" si="20"/>
        <v>ハンガリー</v>
      </c>
    </row>
    <row r="51" spans="2:19" ht="14.1" customHeight="1">
      <c r="B51" s="10"/>
      <c r="C51" s="258" t="s">
        <v>419</v>
      </c>
      <c r="D51" s="37"/>
      <c r="E51" s="263">
        <v>1188101</v>
      </c>
      <c r="F51" s="31">
        <f t="shared" si="13"/>
        <v>0.23272279135312215</v>
      </c>
      <c r="G51" s="263">
        <v>0</v>
      </c>
      <c r="H51" s="82">
        <f t="shared" si="14"/>
        <v>0</v>
      </c>
      <c r="I51" s="35">
        <f t="shared" si="15"/>
        <v>1188101</v>
      </c>
      <c r="J51" s="227">
        <v>715825</v>
      </c>
      <c r="K51" s="363">
        <f t="shared" si="5"/>
        <v>0.16168181522449007</v>
      </c>
      <c r="L51" s="41">
        <v>0</v>
      </c>
      <c r="M51" s="364">
        <f t="shared" si="6"/>
        <v>0</v>
      </c>
      <c r="N51" s="35">
        <f t="shared" si="16"/>
        <v>715825</v>
      </c>
      <c r="O51" s="29">
        <f t="shared" si="17"/>
        <v>165.97646072713303</v>
      </c>
      <c r="P51" s="29" t="str">
        <f t="shared" si="18"/>
        <v xml:space="preserve">－  </v>
      </c>
      <c r="Q51" s="31">
        <f t="shared" si="19"/>
        <v>165.97646072713303</v>
      </c>
      <c r="R51" s="31"/>
      <c r="S51" s="106" t="str">
        <f t="shared" si="20"/>
        <v>クロアチア</v>
      </c>
    </row>
    <row r="52" spans="2:19" ht="14.1" customHeight="1">
      <c r="B52" s="10"/>
      <c r="C52" s="258" t="s">
        <v>313</v>
      </c>
      <c r="D52" s="37"/>
      <c r="E52" s="263">
        <v>3128906</v>
      </c>
      <c r="F52" s="31">
        <f t="shared" si="13"/>
        <v>0.61288370113444224</v>
      </c>
      <c r="G52" s="263">
        <v>0</v>
      </c>
      <c r="H52" s="82">
        <f t="shared" si="14"/>
        <v>0</v>
      </c>
      <c r="I52" s="35">
        <f t="shared" si="15"/>
        <v>3128906</v>
      </c>
      <c r="J52" s="227">
        <v>173828</v>
      </c>
      <c r="K52" s="363">
        <f t="shared" si="5"/>
        <v>3.9262147280190909E-2</v>
      </c>
      <c r="L52" s="41">
        <v>0</v>
      </c>
      <c r="M52" s="364">
        <f t="shared" si="6"/>
        <v>0</v>
      </c>
      <c r="N52" s="35">
        <f t="shared" si="16"/>
        <v>173828</v>
      </c>
      <c r="O52" s="29">
        <f t="shared" si="17"/>
        <v>1800.0011505626251</v>
      </c>
      <c r="P52" s="29" t="str">
        <f t="shared" si="18"/>
        <v xml:space="preserve">－  </v>
      </c>
      <c r="Q52" s="31">
        <f t="shared" si="19"/>
        <v>1800.0011505626251</v>
      </c>
      <c r="R52" s="31"/>
      <c r="S52" s="106" t="str">
        <f t="shared" si="20"/>
        <v>コロンビア</v>
      </c>
    </row>
    <row r="53" spans="2:19" ht="14.1" customHeight="1" thickBot="1">
      <c r="B53" s="16"/>
      <c r="C53" s="209" t="s">
        <v>219</v>
      </c>
      <c r="D53" s="39"/>
      <c r="E53" s="263">
        <v>6317297</v>
      </c>
      <c r="F53" s="31">
        <f t="shared" si="2"/>
        <v>1.2374192022788504</v>
      </c>
      <c r="G53" s="263">
        <v>48280</v>
      </c>
      <c r="H53" s="82">
        <f t="shared" si="3"/>
        <v>5.6748605125045509E-2</v>
      </c>
      <c r="I53" s="228">
        <f t="shared" si="4"/>
        <v>6365577</v>
      </c>
      <c r="J53" s="228">
        <v>5455158</v>
      </c>
      <c r="K53" s="363">
        <f t="shared" si="5"/>
        <v>1.2321445154561503</v>
      </c>
      <c r="L53" s="189">
        <v>23146</v>
      </c>
      <c r="M53" s="364">
        <f t="shared" si="6"/>
        <v>3.6784350418662355E-2</v>
      </c>
      <c r="N53" s="35">
        <f t="shared" ref="N53" si="21">J53+L53</f>
        <v>5478304</v>
      </c>
      <c r="O53" s="44">
        <f t="shared" si="8"/>
        <v>115.80410686546567</v>
      </c>
      <c r="P53" s="44">
        <f>IF(G53&gt;0,IF(L53&gt;0,G53/L53*100,"－  "),"－  ")</f>
        <v>208.58895705521471</v>
      </c>
      <c r="Q53" s="34">
        <f t="shared" si="12"/>
        <v>116.19612566224875</v>
      </c>
      <c r="R53" s="34"/>
      <c r="S53" s="109" t="s">
        <v>258</v>
      </c>
    </row>
    <row r="54" spans="2:19" ht="14.1" customHeight="1">
      <c r="C54" s="271" t="s">
        <v>302</v>
      </c>
      <c r="D54" s="271"/>
      <c r="E54" s="271"/>
      <c r="F54" s="271"/>
      <c r="G54" s="271"/>
      <c r="H54" s="271"/>
      <c r="I54" s="271"/>
      <c r="J54" s="271"/>
      <c r="K54" s="271"/>
      <c r="L54" s="271"/>
      <c r="M54" s="271"/>
      <c r="N54" s="271"/>
    </row>
  </sheetData>
  <mergeCells count="12">
    <mergeCell ref="I2:M2"/>
    <mergeCell ref="B4:C6"/>
    <mergeCell ref="E4:I4"/>
    <mergeCell ref="E5:F5"/>
    <mergeCell ref="G5:H5"/>
    <mergeCell ref="J4:N4"/>
    <mergeCell ref="J5:K5"/>
    <mergeCell ref="C54:N54"/>
    <mergeCell ref="Q4:R4"/>
    <mergeCell ref="Q5:R5"/>
    <mergeCell ref="Q6:R6"/>
    <mergeCell ref="L5:M5"/>
  </mergeCells>
  <phoneticPr fontId="1"/>
  <pageMargins left="0.2" right="0.27" top="0.19685039370078741" bottom="0.19685039370078741" header="0" footer="0"/>
  <pageSetup paperSize="9" scale="78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B1:N54"/>
  <sheetViews>
    <sheetView showGridLines="0" view="pageBreakPreview" topLeftCell="A13" zoomScale="90" zoomScaleNormal="100" zoomScaleSheetLayoutView="90" workbookViewId="0">
      <selection activeCell="J42" sqref="J42"/>
    </sheetView>
  </sheetViews>
  <sheetFormatPr defaultRowHeight="12.75"/>
  <cols>
    <col min="1" max="1" width="5" style="14" customWidth="1"/>
    <col min="2" max="2" width="0.875" style="14" customWidth="1"/>
    <col min="3" max="6" width="3.625" style="14" customWidth="1"/>
    <col min="7" max="7" width="11.875" style="14" customWidth="1"/>
    <col min="8" max="8" width="0.875" style="14" customWidth="1"/>
    <col min="9" max="9" width="5.625" style="14" customWidth="1"/>
    <col min="10" max="10" width="10.625" style="14" customWidth="1"/>
    <col min="11" max="11" width="13" style="14" customWidth="1"/>
    <col min="12" max="12" width="10.625" style="14" customWidth="1"/>
    <col min="13" max="13" width="12.875" style="14" customWidth="1"/>
    <col min="14" max="14" width="9.375" style="14" bestFit="1" customWidth="1"/>
    <col min="15" max="16384" width="9" style="14"/>
  </cols>
  <sheetData>
    <row r="1" spans="2:14" ht="13.5" customHeight="1"/>
    <row r="2" spans="2:14" ht="18" customHeight="1">
      <c r="E2" s="242" t="s">
        <v>265</v>
      </c>
      <c r="F2" s="121"/>
      <c r="G2" s="296" t="s">
        <v>251</v>
      </c>
      <c r="H2" s="327"/>
      <c r="I2" s="327"/>
      <c r="J2" s="327"/>
      <c r="K2" s="327"/>
      <c r="L2" s="327"/>
    </row>
    <row r="3" spans="2:14" ht="18" customHeight="1">
      <c r="E3" s="13"/>
      <c r="G3" s="191"/>
      <c r="H3" s="258"/>
      <c r="I3" s="258"/>
      <c r="J3" s="258"/>
      <c r="K3" s="258"/>
      <c r="L3" s="258"/>
    </row>
    <row r="5" spans="2:14" ht="13.5" thickBot="1">
      <c r="C5" s="14" t="s">
        <v>64</v>
      </c>
      <c r="M5" s="254" t="s">
        <v>189</v>
      </c>
    </row>
    <row r="6" spans="2:14" ht="15.95" customHeight="1">
      <c r="B6" s="238"/>
      <c r="C6" s="317" t="s">
        <v>75</v>
      </c>
      <c r="D6" s="317"/>
      <c r="E6" s="317"/>
      <c r="F6" s="317"/>
      <c r="G6" s="317"/>
      <c r="H6" s="238"/>
      <c r="I6" s="325" t="s">
        <v>46</v>
      </c>
      <c r="J6" s="323" t="s">
        <v>372</v>
      </c>
      <c r="K6" s="324"/>
      <c r="L6" s="323" t="s">
        <v>329</v>
      </c>
      <c r="M6" s="324"/>
    </row>
    <row r="7" spans="2:14" ht="15.95" customHeight="1">
      <c r="B7" s="239"/>
      <c r="C7" s="318"/>
      <c r="D7" s="318"/>
      <c r="E7" s="318"/>
      <c r="F7" s="318"/>
      <c r="G7" s="318"/>
      <c r="H7" s="239"/>
      <c r="I7" s="326"/>
      <c r="J7" s="83" t="s">
        <v>47</v>
      </c>
      <c r="K7" s="84" t="s">
        <v>48</v>
      </c>
      <c r="L7" s="83" t="s">
        <v>47</v>
      </c>
      <c r="M7" s="84" t="s">
        <v>48</v>
      </c>
    </row>
    <row r="8" spans="2:14" ht="6.95" customHeight="1">
      <c r="I8" s="21"/>
      <c r="J8" s="85"/>
      <c r="K8" s="55"/>
      <c r="L8" s="85"/>
      <c r="M8" s="55"/>
    </row>
    <row r="9" spans="2:14" ht="14.1" customHeight="1">
      <c r="C9" s="296" t="s">
        <v>80</v>
      </c>
      <c r="D9" s="296"/>
      <c r="E9" s="296"/>
      <c r="F9" s="296"/>
      <c r="G9" s="296"/>
      <c r="I9" s="192"/>
      <c r="J9" s="193"/>
      <c r="K9" s="194">
        <f>SUM(K12:K14,K17,K18,K24,K26)</f>
        <v>510521979</v>
      </c>
      <c r="L9" s="193"/>
      <c r="M9" s="194">
        <f>SUM(M12:M14,M17,M18,M24,M26)</f>
        <v>442736865</v>
      </c>
    </row>
    <row r="10" spans="2:14" ht="6.95" customHeight="1">
      <c r="I10" s="192"/>
      <c r="J10" s="193"/>
      <c r="K10" s="194"/>
      <c r="L10" s="193"/>
      <c r="M10" s="194"/>
    </row>
    <row r="11" spans="2:14" ht="14.1" customHeight="1">
      <c r="C11" s="322" t="s">
        <v>238</v>
      </c>
      <c r="D11" s="322"/>
      <c r="E11" s="322"/>
      <c r="F11" s="322"/>
      <c r="G11" s="322"/>
      <c r="I11" s="192"/>
      <c r="J11" s="193"/>
      <c r="K11" s="62"/>
      <c r="L11" s="193"/>
      <c r="M11" s="62"/>
    </row>
    <row r="12" spans="2:14" ht="14.1" customHeight="1">
      <c r="C12" s="322" t="s">
        <v>50</v>
      </c>
      <c r="D12" s="322"/>
      <c r="E12" s="322"/>
      <c r="F12" s="322"/>
      <c r="G12" s="322"/>
      <c r="I12" s="192"/>
      <c r="J12" s="193"/>
      <c r="K12" s="262">
        <v>1366</v>
      </c>
      <c r="L12" s="193"/>
      <c r="M12" s="194">
        <v>0</v>
      </c>
    </row>
    <row r="13" spans="2:14" ht="14.1" customHeight="1">
      <c r="C13" s="322" t="s">
        <v>187</v>
      </c>
      <c r="D13" s="322"/>
      <c r="E13" s="322"/>
      <c r="F13" s="322"/>
      <c r="G13" s="322"/>
      <c r="I13" s="192"/>
      <c r="J13" s="193"/>
      <c r="K13" s="262">
        <v>1053</v>
      </c>
      <c r="L13" s="193"/>
      <c r="M13" s="194">
        <v>2982</v>
      </c>
    </row>
    <row r="14" spans="2:14" ht="14.1" customHeight="1">
      <c r="C14" s="322" t="s">
        <v>51</v>
      </c>
      <c r="D14" s="322"/>
      <c r="E14" s="322"/>
      <c r="F14" s="322"/>
      <c r="G14" s="322"/>
      <c r="I14" s="192"/>
      <c r="J14" s="193"/>
      <c r="K14" s="262">
        <v>6189619</v>
      </c>
      <c r="L14" s="193"/>
      <c r="M14" s="194">
        <v>3718235</v>
      </c>
    </row>
    <row r="15" spans="2:14" ht="14.1" customHeight="1">
      <c r="D15" s="14" t="s">
        <v>56</v>
      </c>
      <c r="E15" s="322" t="s">
        <v>57</v>
      </c>
      <c r="F15" s="322"/>
      <c r="G15" s="322"/>
      <c r="I15" s="192"/>
      <c r="J15" s="193"/>
      <c r="K15" s="262">
        <v>2488567</v>
      </c>
      <c r="L15" s="193"/>
      <c r="M15" s="194">
        <v>1436604</v>
      </c>
    </row>
    <row r="16" spans="2:14" ht="14.1" customHeight="1">
      <c r="D16" s="14" t="s">
        <v>56</v>
      </c>
      <c r="E16" s="322" t="s">
        <v>58</v>
      </c>
      <c r="F16" s="322"/>
      <c r="G16" s="322"/>
      <c r="I16" s="192" t="s">
        <v>55</v>
      </c>
      <c r="J16" s="193">
        <v>4039</v>
      </c>
      <c r="K16" s="262">
        <v>1449619</v>
      </c>
      <c r="L16" s="193">
        <v>2009</v>
      </c>
      <c r="M16" s="194">
        <v>790815</v>
      </c>
      <c r="N16" s="195"/>
    </row>
    <row r="17" spans="2:13" ht="14.1" customHeight="1">
      <c r="C17" s="322" t="s">
        <v>52</v>
      </c>
      <c r="D17" s="322"/>
      <c r="E17" s="322"/>
      <c r="F17" s="322"/>
      <c r="G17" s="322"/>
      <c r="I17" s="192"/>
      <c r="J17" s="193"/>
      <c r="K17" s="262">
        <v>1723973</v>
      </c>
      <c r="L17" s="193"/>
      <c r="M17" s="194">
        <v>1466808</v>
      </c>
    </row>
    <row r="18" spans="2:13" ht="14.1" customHeight="1">
      <c r="C18" s="322" t="s">
        <v>188</v>
      </c>
      <c r="D18" s="322"/>
      <c r="E18" s="322"/>
      <c r="F18" s="322"/>
      <c r="G18" s="322"/>
      <c r="I18" s="192"/>
      <c r="J18" s="193"/>
      <c r="K18" s="262">
        <v>500650303</v>
      </c>
      <c r="L18" s="193"/>
      <c r="M18" s="194">
        <v>435562754</v>
      </c>
    </row>
    <row r="19" spans="2:13" ht="14.1" customHeight="1">
      <c r="D19" s="14" t="s">
        <v>56</v>
      </c>
      <c r="E19" s="322" t="s">
        <v>59</v>
      </c>
      <c r="F19" s="322"/>
      <c r="G19" s="322"/>
      <c r="I19" s="192"/>
      <c r="J19" s="193"/>
      <c r="K19" s="262">
        <v>2013754</v>
      </c>
      <c r="L19" s="193"/>
      <c r="M19" s="194">
        <v>2138033</v>
      </c>
    </row>
    <row r="20" spans="2:13" ht="14.1" customHeight="1">
      <c r="D20" s="14" t="s">
        <v>56</v>
      </c>
      <c r="E20" s="322" t="s">
        <v>60</v>
      </c>
      <c r="F20" s="322"/>
      <c r="G20" s="322"/>
      <c r="I20" s="192"/>
      <c r="J20" s="193"/>
      <c r="K20" s="262">
        <v>495180393</v>
      </c>
      <c r="L20" s="193"/>
      <c r="M20" s="194">
        <v>430683982</v>
      </c>
    </row>
    <row r="21" spans="2:13" ht="14.1" customHeight="1">
      <c r="E21" s="14" t="s">
        <v>56</v>
      </c>
      <c r="F21" s="322" t="s">
        <v>61</v>
      </c>
      <c r="G21" s="322"/>
      <c r="I21" s="192" t="s">
        <v>320</v>
      </c>
      <c r="J21" s="193">
        <v>187467</v>
      </c>
      <c r="K21" s="262">
        <v>472116135</v>
      </c>
      <c r="L21" s="193">
        <v>209556</v>
      </c>
      <c r="M21" s="194">
        <v>416655380</v>
      </c>
    </row>
    <row r="22" spans="2:13" ht="14.1" customHeight="1">
      <c r="F22" s="14" t="s">
        <v>56</v>
      </c>
      <c r="G22" s="253" t="s">
        <v>62</v>
      </c>
      <c r="I22" s="192" t="s">
        <v>320</v>
      </c>
      <c r="J22" s="193">
        <v>187466</v>
      </c>
      <c r="K22" s="262">
        <v>472115860</v>
      </c>
      <c r="L22" s="193">
        <v>209556</v>
      </c>
      <c r="M22" s="194">
        <v>416655380</v>
      </c>
    </row>
    <row r="23" spans="2:13" ht="14.1" customHeight="1">
      <c r="E23" s="14" t="s">
        <v>56</v>
      </c>
      <c r="F23" s="322" t="s">
        <v>63</v>
      </c>
      <c r="G23" s="322"/>
      <c r="I23" s="192" t="s">
        <v>321</v>
      </c>
      <c r="J23" s="193">
        <v>18145190</v>
      </c>
      <c r="K23" s="262">
        <v>23064258</v>
      </c>
      <c r="L23" s="193">
        <v>10867913</v>
      </c>
      <c r="M23" s="194">
        <v>13983602</v>
      </c>
    </row>
    <row r="24" spans="2:13" ht="14.1" customHeight="1">
      <c r="C24" s="322" t="s">
        <v>53</v>
      </c>
      <c r="D24" s="322"/>
      <c r="E24" s="322"/>
      <c r="F24" s="322"/>
      <c r="G24" s="322"/>
      <c r="I24" s="192"/>
      <c r="J24" s="193"/>
      <c r="K24" s="262">
        <v>449341</v>
      </c>
      <c r="L24" s="193"/>
      <c r="M24" s="194">
        <v>479552</v>
      </c>
    </row>
    <row r="25" spans="2:13" ht="14.1" customHeight="1">
      <c r="D25" s="14" t="s">
        <v>56</v>
      </c>
      <c r="E25" s="322" t="s">
        <v>178</v>
      </c>
      <c r="F25" s="322"/>
      <c r="G25" s="322"/>
      <c r="I25" s="192" t="s">
        <v>55</v>
      </c>
      <c r="J25" s="193">
        <v>10</v>
      </c>
      <c r="K25" s="262">
        <v>17692</v>
      </c>
      <c r="L25" s="193">
        <v>4</v>
      </c>
      <c r="M25" s="194">
        <v>7862</v>
      </c>
    </row>
    <row r="26" spans="2:13" ht="14.1" customHeight="1">
      <c r="C26" s="322" t="s">
        <v>54</v>
      </c>
      <c r="D26" s="322"/>
      <c r="E26" s="322"/>
      <c r="F26" s="322"/>
      <c r="G26" s="322"/>
      <c r="I26" s="192"/>
      <c r="J26" s="193"/>
      <c r="K26" s="262">
        <v>1506324</v>
      </c>
      <c r="L26" s="193"/>
      <c r="M26" s="194">
        <v>1506534</v>
      </c>
    </row>
    <row r="27" spans="2:13" ht="6.95" customHeight="1" thickBot="1">
      <c r="B27" s="16"/>
      <c r="C27" s="16"/>
      <c r="D27" s="16"/>
      <c r="E27" s="16"/>
      <c r="F27" s="16"/>
      <c r="G27" s="16"/>
      <c r="H27" s="16"/>
      <c r="I27" s="26"/>
      <c r="J27" s="26"/>
      <c r="K27" s="16"/>
      <c r="L27" s="26"/>
      <c r="M27" s="16"/>
    </row>
    <row r="31" spans="2:13" ht="13.5" thickBot="1">
      <c r="C31" s="14" t="s">
        <v>65</v>
      </c>
      <c r="M31" s="14" t="s">
        <v>229</v>
      </c>
    </row>
    <row r="32" spans="2:13" ht="15.95" customHeight="1">
      <c r="B32" s="238"/>
      <c r="C32" s="317" t="s">
        <v>45</v>
      </c>
      <c r="D32" s="317"/>
      <c r="E32" s="317"/>
      <c r="F32" s="317"/>
      <c r="G32" s="317"/>
      <c r="H32" s="238"/>
      <c r="I32" s="325" t="s">
        <v>46</v>
      </c>
      <c r="J32" s="323" t="s">
        <v>372</v>
      </c>
      <c r="K32" s="324"/>
      <c r="L32" s="323" t="s">
        <v>329</v>
      </c>
      <c r="M32" s="324"/>
    </row>
    <row r="33" spans="2:13" ht="15.95" customHeight="1">
      <c r="B33" s="239"/>
      <c r="C33" s="318"/>
      <c r="D33" s="318"/>
      <c r="E33" s="318"/>
      <c r="F33" s="318"/>
      <c r="G33" s="318"/>
      <c r="H33" s="239"/>
      <c r="I33" s="326"/>
      <c r="J33" s="83" t="s">
        <v>47</v>
      </c>
      <c r="K33" s="84" t="s">
        <v>48</v>
      </c>
      <c r="L33" s="83" t="s">
        <v>47</v>
      </c>
      <c r="M33" s="84" t="s">
        <v>48</v>
      </c>
    </row>
    <row r="34" spans="2:13" ht="6.95" customHeight="1">
      <c r="I34" s="21"/>
      <c r="J34" s="85"/>
      <c r="K34" s="55"/>
      <c r="L34" s="85"/>
      <c r="M34" s="55"/>
    </row>
    <row r="35" spans="2:13" ht="14.1" customHeight="1">
      <c r="C35" s="296" t="s">
        <v>80</v>
      </c>
      <c r="D35" s="296"/>
      <c r="E35" s="296"/>
      <c r="F35" s="296"/>
      <c r="G35" s="296"/>
      <c r="I35" s="192"/>
      <c r="J35" s="193"/>
      <c r="K35" s="194">
        <f>K39+K40+K43+K45+K49+K51</f>
        <v>85076981</v>
      </c>
      <c r="L35" s="193"/>
      <c r="M35" s="194">
        <f>M39+M40+M43+M45+M49+M51</f>
        <v>62923498</v>
      </c>
    </row>
    <row r="36" spans="2:13" ht="6.95" customHeight="1">
      <c r="I36" s="192"/>
      <c r="J36" s="193"/>
      <c r="K36" s="194"/>
      <c r="L36" s="193"/>
      <c r="M36" s="194"/>
    </row>
    <row r="37" spans="2:13" ht="14.1" customHeight="1">
      <c r="C37" s="322" t="s">
        <v>49</v>
      </c>
      <c r="D37" s="322"/>
      <c r="E37" s="322"/>
      <c r="F37" s="322"/>
      <c r="G37" s="322"/>
      <c r="I37" s="192"/>
      <c r="J37" s="99"/>
      <c r="K37" s="62"/>
      <c r="L37" s="99"/>
      <c r="M37" s="62"/>
    </row>
    <row r="38" spans="2:13" ht="14.1" customHeight="1">
      <c r="C38" s="253"/>
      <c r="D38" s="14" t="s">
        <v>56</v>
      </c>
      <c r="E38" s="322" t="s">
        <v>66</v>
      </c>
      <c r="F38" s="322"/>
      <c r="G38" s="322"/>
      <c r="I38" s="192" t="s">
        <v>55</v>
      </c>
      <c r="J38" s="193">
        <v>0</v>
      </c>
      <c r="K38" s="194">
        <v>0</v>
      </c>
      <c r="L38" s="99">
        <v>0</v>
      </c>
      <c r="M38" s="62">
        <v>0</v>
      </c>
    </row>
    <row r="39" spans="2:13" ht="14.1" customHeight="1">
      <c r="C39" s="322" t="s">
        <v>50</v>
      </c>
      <c r="D39" s="322"/>
      <c r="E39" s="322"/>
      <c r="F39" s="322"/>
      <c r="G39" s="322"/>
      <c r="I39" s="192"/>
      <c r="J39" s="193"/>
      <c r="K39" s="262">
        <v>691421</v>
      </c>
      <c r="L39" s="193"/>
      <c r="M39" s="194">
        <v>1036318</v>
      </c>
    </row>
    <row r="40" spans="2:13" ht="14.1" customHeight="1">
      <c r="C40" s="322" t="s">
        <v>51</v>
      </c>
      <c r="D40" s="322"/>
      <c r="E40" s="322"/>
      <c r="F40" s="322"/>
      <c r="G40" s="322"/>
      <c r="I40" s="192"/>
      <c r="J40" s="193"/>
      <c r="K40" s="262">
        <v>10573610</v>
      </c>
      <c r="L40" s="193"/>
      <c r="M40" s="194">
        <v>8893538</v>
      </c>
    </row>
    <row r="41" spans="2:13" ht="14.1" customHeight="1">
      <c r="D41" s="14" t="s">
        <v>56</v>
      </c>
      <c r="E41" s="322" t="s">
        <v>57</v>
      </c>
      <c r="F41" s="322"/>
      <c r="G41" s="322"/>
      <c r="I41" s="192"/>
      <c r="J41" s="193"/>
      <c r="K41" s="262">
        <v>10271791</v>
      </c>
      <c r="L41" s="193"/>
      <c r="M41" s="194">
        <v>8668024</v>
      </c>
    </row>
    <row r="42" spans="2:13" ht="14.1" customHeight="1">
      <c r="D42" s="14" t="s">
        <v>56</v>
      </c>
      <c r="E42" s="329" t="s">
        <v>67</v>
      </c>
      <c r="F42" s="329"/>
      <c r="G42" s="329"/>
      <c r="I42" s="192" t="s">
        <v>55</v>
      </c>
      <c r="J42" s="193">
        <v>0</v>
      </c>
      <c r="K42" s="194">
        <v>0</v>
      </c>
      <c r="L42" s="193">
        <v>0</v>
      </c>
      <c r="M42" s="194">
        <v>0</v>
      </c>
    </row>
    <row r="43" spans="2:13" ht="14.1" customHeight="1">
      <c r="C43" s="322" t="s">
        <v>52</v>
      </c>
      <c r="D43" s="322"/>
      <c r="E43" s="322"/>
      <c r="F43" s="322"/>
      <c r="G43" s="322"/>
      <c r="I43" s="192"/>
      <c r="J43" s="193"/>
      <c r="K43" s="262">
        <v>5600198</v>
      </c>
      <c r="L43" s="193"/>
      <c r="M43" s="194">
        <v>4668652</v>
      </c>
    </row>
    <row r="44" spans="2:13" ht="14.1" customHeight="1">
      <c r="D44" s="14" t="s">
        <v>56</v>
      </c>
      <c r="E44" s="328" t="s">
        <v>179</v>
      </c>
      <c r="F44" s="328"/>
      <c r="G44" s="328"/>
      <c r="I44" s="192" t="s">
        <v>322</v>
      </c>
      <c r="J44" s="193">
        <v>646</v>
      </c>
      <c r="K44" s="262">
        <v>600350</v>
      </c>
      <c r="L44" s="193">
        <v>1076</v>
      </c>
      <c r="M44" s="194">
        <v>586761</v>
      </c>
    </row>
    <row r="45" spans="2:13" ht="14.1" customHeight="1">
      <c r="C45" s="322" t="s">
        <v>163</v>
      </c>
      <c r="D45" s="322"/>
      <c r="E45" s="322"/>
      <c r="F45" s="322"/>
      <c r="G45" s="322"/>
      <c r="I45" s="192"/>
      <c r="J45" s="193"/>
      <c r="K45" s="262">
        <v>68029339</v>
      </c>
      <c r="L45" s="193"/>
      <c r="M45" s="194">
        <v>48178498</v>
      </c>
    </row>
    <row r="46" spans="2:13" ht="14.1" customHeight="1">
      <c r="D46" s="14" t="s">
        <v>56</v>
      </c>
      <c r="E46" s="328" t="s">
        <v>180</v>
      </c>
      <c r="F46" s="328"/>
      <c r="G46" s="328"/>
      <c r="I46" s="192"/>
      <c r="J46" s="193"/>
      <c r="K46" s="262">
        <v>5457045</v>
      </c>
      <c r="L46" s="193"/>
      <c r="M46" s="194">
        <v>5240627</v>
      </c>
    </row>
    <row r="47" spans="2:13" ht="14.1" customHeight="1">
      <c r="D47" s="14" t="s">
        <v>56</v>
      </c>
      <c r="E47" s="322" t="s">
        <v>68</v>
      </c>
      <c r="F47" s="322"/>
      <c r="G47" s="322"/>
      <c r="I47" s="192"/>
      <c r="J47" s="193"/>
      <c r="K47" s="262">
        <v>21336584</v>
      </c>
      <c r="L47" s="193"/>
      <c r="M47" s="194">
        <v>21693279</v>
      </c>
    </row>
    <row r="48" spans="2:13" ht="14.1" customHeight="1">
      <c r="D48" s="14" t="s">
        <v>56</v>
      </c>
      <c r="E48" s="322" t="s">
        <v>69</v>
      </c>
      <c r="F48" s="322"/>
      <c r="G48" s="322"/>
      <c r="I48" s="192" t="s">
        <v>321</v>
      </c>
      <c r="J48" s="193">
        <v>23404617</v>
      </c>
      <c r="K48" s="262">
        <v>30624887</v>
      </c>
      <c r="L48" s="193">
        <v>21577178</v>
      </c>
      <c r="M48" s="194">
        <v>21244592</v>
      </c>
    </row>
    <row r="49" spans="2:13" ht="14.1" customHeight="1">
      <c r="C49" s="322" t="s">
        <v>53</v>
      </c>
      <c r="D49" s="322"/>
      <c r="E49" s="322"/>
      <c r="F49" s="322"/>
      <c r="G49" s="322"/>
      <c r="I49" s="192"/>
      <c r="J49" s="193"/>
      <c r="K49" s="262">
        <v>182413</v>
      </c>
      <c r="L49" s="193"/>
      <c r="M49" s="194">
        <v>145186</v>
      </c>
    </row>
    <row r="50" spans="2:13" ht="14.1" customHeight="1">
      <c r="D50" s="14" t="s">
        <v>56</v>
      </c>
      <c r="E50" s="322" t="s">
        <v>70</v>
      </c>
      <c r="F50" s="322"/>
      <c r="G50" s="322"/>
      <c r="I50" s="192" t="s">
        <v>321</v>
      </c>
      <c r="J50" s="193">
        <v>164255</v>
      </c>
      <c r="K50" s="262">
        <v>55378</v>
      </c>
      <c r="L50" s="193">
        <v>267071</v>
      </c>
      <c r="M50" s="194">
        <v>100008</v>
      </c>
    </row>
    <row r="51" spans="2:13" ht="14.1" customHeight="1">
      <c r="C51" s="322" t="s">
        <v>54</v>
      </c>
      <c r="D51" s="322"/>
      <c r="E51" s="322"/>
      <c r="F51" s="322"/>
      <c r="G51" s="322"/>
      <c r="I51" s="192"/>
      <c r="J51" s="193"/>
      <c r="K51" s="194">
        <v>0</v>
      </c>
      <c r="L51" s="193"/>
      <c r="M51" s="194">
        <v>1306</v>
      </c>
    </row>
    <row r="52" spans="2:13" ht="6.95" customHeight="1" thickBot="1">
      <c r="B52" s="16"/>
      <c r="C52" s="16"/>
      <c r="D52" s="16"/>
      <c r="E52" s="16"/>
      <c r="F52" s="16"/>
      <c r="G52" s="16"/>
      <c r="H52" s="16"/>
      <c r="I52" s="26"/>
      <c r="J52" s="96"/>
      <c r="K52" s="78"/>
      <c r="L52" s="26"/>
      <c r="M52" s="16"/>
    </row>
    <row r="53" spans="2:13" ht="5.25" customHeight="1"/>
    <row r="54" spans="2:13">
      <c r="C54" s="14" t="s">
        <v>301</v>
      </c>
    </row>
  </sheetData>
  <mergeCells count="41">
    <mergeCell ref="C39:G39"/>
    <mergeCell ref="C45:G45"/>
    <mergeCell ref="E46:G46"/>
    <mergeCell ref="C49:G49"/>
    <mergeCell ref="C51:G51"/>
    <mergeCell ref="E50:G50"/>
    <mergeCell ref="E47:G47"/>
    <mergeCell ref="E48:G48"/>
    <mergeCell ref="E42:G42"/>
    <mergeCell ref="E44:G44"/>
    <mergeCell ref="C43:G43"/>
    <mergeCell ref="E41:G41"/>
    <mergeCell ref="C40:G40"/>
    <mergeCell ref="C26:G26"/>
    <mergeCell ref="E38:G38"/>
    <mergeCell ref="L32:M32"/>
    <mergeCell ref="C32:G33"/>
    <mergeCell ref="I32:I33"/>
    <mergeCell ref="J32:K32"/>
    <mergeCell ref="C35:G35"/>
    <mergeCell ref="C37:G37"/>
    <mergeCell ref="G2:L2"/>
    <mergeCell ref="E20:G20"/>
    <mergeCell ref="F21:G21"/>
    <mergeCell ref="F23:G23"/>
    <mergeCell ref="E16:G16"/>
    <mergeCell ref="C13:G13"/>
    <mergeCell ref="C17:G17"/>
    <mergeCell ref="C14:G14"/>
    <mergeCell ref="E15:G15"/>
    <mergeCell ref="C11:G11"/>
    <mergeCell ref="C24:G24"/>
    <mergeCell ref="E25:G25"/>
    <mergeCell ref="C9:G9"/>
    <mergeCell ref="L6:M6"/>
    <mergeCell ref="I6:I7"/>
    <mergeCell ref="J6:K6"/>
    <mergeCell ref="C6:G7"/>
    <mergeCell ref="C18:G18"/>
    <mergeCell ref="E19:G19"/>
    <mergeCell ref="C12:G12"/>
  </mergeCells>
  <phoneticPr fontId="1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8</vt:i4>
      </vt:variant>
    </vt:vector>
  </HeadingPairs>
  <TitlesOfParts>
    <vt:vector size="24" baseType="lpstr">
      <vt:lpstr>9-1</vt:lpstr>
      <vt:lpstr>9-2</vt:lpstr>
      <vt:lpstr>9-3</vt:lpstr>
      <vt:lpstr>9-4</vt:lpstr>
      <vt:lpstr>9-5</vt:lpstr>
      <vt:lpstr>9-6</vt:lpstr>
      <vt:lpstr>9-7</vt:lpstr>
      <vt:lpstr>9-8</vt:lpstr>
      <vt:lpstr>9-9</vt:lpstr>
      <vt:lpstr>9-10</vt:lpstr>
      <vt:lpstr>9-11</vt:lpstr>
      <vt:lpstr>133</vt:lpstr>
      <vt:lpstr>9-12</vt:lpstr>
      <vt:lpstr>9-13</vt:lpstr>
      <vt:lpstr>9-14</vt:lpstr>
      <vt:lpstr>9-15</vt:lpstr>
      <vt:lpstr>'133'!Print_Area</vt:lpstr>
      <vt:lpstr>'9-12'!Print_Area</vt:lpstr>
      <vt:lpstr>'9-14'!Print_Area</vt:lpstr>
      <vt:lpstr>'9-15'!Print_Area</vt:lpstr>
      <vt:lpstr>'9-3'!Print_Area</vt:lpstr>
      <vt:lpstr>'9-6'!Print_Area</vt:lpstr>
      <vt:lpstr>'9-7'!Print_Area</vt:lpstr>
      <vt:lpstr>'9-9'!Print_Area</vt:lpstr>
    </vt:vector>
  </TitlesOfParts>
  <Company>防府市役所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電算統計課</dc:creator>
  <cp:lastModifiedBy>02743</cp:lastModifiedBy>
  <cp:lastPrinted>2026-06-18T06:53:43Z</cp:lastPrinted>
  <dcterms:created xsi:type="dcterms:W3CDTF">1998-12-10T04:54:32Z</dcterms:created>
  <dcterms:modified xsi:type="dcterms:W3CDTF">2026-06-18T06:53:45Z</dcterms:modified>
</cp:coreProperties>
</file>