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EA035625-34F0-4058-8060-034FE722F05B}" xr6:coauthVersionLast="47" xr6:coauthVersionMax="47" xr10:uidLastSave="{00000000-0000-0000-0000-000000000000}"/>
  <bookViews>
    <workbookView xWindow="-108" yWindow="-108" windowWidth="23256" windowHeight="13896" tabRatio="691" firstSheet="5" activeTab="7" xr2:uid="{00000000-000D-0000-FFFF-FFFF00000000}"/>
  </bookViews>
  <sheets>
    <sheet name="9-1駅別旅客" sheetId="24" r:id="rId1"/>
    <sheet name="9-2港湾施設（三田尻中関港）" sheetId="25" r:id="rId2"/>
    <sheet name="9-3野島航路船舶三田尻中関港乗降人員" sheetId="26" r:id="rId3"/>
    <sheet name="9-4トン数階級別入港船舶（三田尻中関港）" sheetId="27" r:id="rId4"/>
    <sheet name="9-6国別海上輸出入貨物量（三田尻中関港）" sheetId="34" r:id="rId5"/>
    <sheet name="9-5品目別海上貨物運送量（三田尻中関港）" sheetId="28" r:id="rId6"/>
    <sheet name="9-7港湾別海上移出入貨物量（三田尻中関港）" sheetId="33" r:id="rId7"/>
    <sheet name="9-8国別通関輸出入実績（三田尻中関港）" sheetId="20" r:id="rId8"/>
    <sheet name="9-９品目別通関輸出入実績（三田尻中関港）" sheetId="9" r:id="rId9"/>
    <sheet name="9-10種類別自動車保有台数" sheetId="10" r:id="rId10"/>
    <sheet name="9-11ハイヤー・タクシー事業の概況" sheetId="11" r:id="rId11"/>
    <sheet name="133" sheetId="13" state="hidden" r:id="rId12"/>
    <sheet name="9-12山陽自動車道の利用状況" sheetId="14" r:id="rId13"/>
    <sheet name="9-13港湾運送事業の船舶積卸し実績（三田尻中関港）" sheetId="15" r:id="rId14"/>
    <sheet name="9-14電気通信普及状況" sheetId="16" r:id="rId15"/>
    <sheet name="9-15電話の加入状況等" sheetId="17" r:id="rId16"/>
  </sheets>
  <definedNames>
    <definedName name="_xlnm.Print_Area" localSheetId="11">'133'!$A$1:$Q$13</definedName>
    <definedName name="_xlnm.Print_Area" localSheetId="12">'9-12山陽自動車道の利用状況'!$A$1:$H$20</definedName>
    <definedName name="_xlnm.Print_Area" localSheetId="14">'9-14電気通信普及状況'!$A$1:$J$18</definedName>
    <definedName name="_xlnm.Print_Area" localSheetId="15">'9-15電話の加入状況等'!$A$1:$L$25</definedName>
    <definedName name="_xlnm.Print_Area" localSheetId="2">'9-3野島航路船舶三田尻中関港乗降人員'!$A$1:$K$7</definedName>
    <definedName name="_xlnm.Print_Area" localSheetId="4">'9-6国別海上輸出入貨物量（三田尻中関港）'!$A$1:$W$71</definedName>
    <definedName name="_xlnm.Print_Area" localSheetId="6">'9-7港湾別海上移出入貨物量（三田尻中関港）'!$A$1:$AA$51</definedName>
    <definedName name="_xlnm.Print_Area" localSheetId="8">'9-９品目別通関輸出入実績（三田尻中関港）'!$A$1:$M$54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0" l="1"/>
  <c r="M9" i="20"/>
  <c r="M10" i="20"/>
  <c r="K9" i="20"/>
  <c r="K9" i="9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K16" i="20"/>
  <c r="K11" i="20"/>
  <c r="K14" i="20"/>
  <c r="K17" i="20"/>
  <c r="K19" i="20"/>
  <c r="K21" i="20"/>
  <c r="K23" i="20"/>
  <c r="K25" i="20"/>
  <c r="K27" i="20"/>
  <c r="K29" i="20"/>
  <c r="K31" i="20"/>
  <c r="K33" i="20"/>
  <c r="K35" i="20"/>
  <c r="K37" i="20"/>
  <c r="K39" i="20"/>
  <c r="K41" i="20"/>
  <c r="K43" i="20"/>
  <c r="K45" i="20"/>
  <c r="K47" i="20"/>
  <c r="K49" i="20"/>
  <c r="K51" i="20"/>
  <c r="K53" i="20"/>
  <c r="K55" i="20"/>
  <c r="S55" i="20"/>
  <c r="K35" i="9"/>
  <c r="M9" i="9"/>
  <c r="E7" i="20"/>
  <c r="G7" i="20"/>
  <c r="J7" i="20"/>
  <c r="K10" i="20" s="1"/>
  <c r="L7" i="20"/>
  <c r="P55" i="20"/>
  <c r="P54" i="20"/>
  <c r="P53" i="20"/>
  <c r="P52" i="20"/>
  <c r="P51" i="20"/>
  <c r="O55" i="20"/>
  <c r="O54" i="20"/>
  <c r="O53" i="20"/>
  <c r="N55" i="20"/>
  <c r="N56" i="20"/>
  <c r="N54" i="20"/>
  <c r="N53" i="20"/>
  <c r="I55" i="20"/>
  <c r="Q55" i="20" s="1"/>
  <c r="I54" i="20"/>
  <c r="Q54" i="20" s="1"/>
  <c r="I53" i="20"/>
  <c r="Q53" i="20" s="1"/>
  <c r="F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P56" i="20"/>
  <c r="O56" i="20"/>
  <c r="I56" i="20"/>
  <c r="S52" i="20"/>
  <c r="O52" i="20"/>
  <c r="I52" i="20"/>
  <c r="S51" i="20"/>
  <c r="O51" i="20"/>
  <c r="I51" i="20"/>
  <c r="Q51" i="20" s="1"/>
  <c r="S50" i="20"/>
  <c r="P50" i="20"/>
  <c r="O50" i="20"/>
  <c r="I50" i="20"/>
  <c r="Q50" i="20" s="1"/>
  <c r="S49" i="20"/>
  <c r="P49" i="20"/>
  <c r="O49" i="20"/>
  <c r="I49" i="20"/>
  <c r="Q49" i="20" s="1"/>
  <c r="S48" i="20"/>
  <c r="P48" i="20"/>
  <c r="O48" i="20"/>
  <c r="I48" i="20"/>
  <c r="Q48" i="20" s="1"/>
  <c r="S47" i="20"/>
  <c r="P47" i="20"/>
  <c r="O47" i="20"/>
  <c r="I47" i="20"/>
  <c r="Q47" i="20" s="1"/>
  <c r="S46" i="20"/>
  <c r="P46" i="20"/>
  <c r="O46" i="20"/>
  <c r="I46" i="20"/>
  <c r="Q46" i="20" s="1"/>
  <c r="S45" i="20"/>
  <c r="P45" i="20"/>
  <c r="O45" i="20"/>
  <c r="I45" i="20"/>
  <c r="Q45" i="20" s="1"/>
  <c r="S44" i="20"/>
  <c r="P44" i="20"/>
  <c r="O44" i="20"/>
  <c r="I44" i="20"/>
  <c r="Q44" i="20" s="1"/>
  <c r="S43" i="20"/>
  <c r="P43" i="20"/>
  <c r="O43" i="20"/>
  <c r="I43" i="20"/>
  <c r="Q43" i="20" s="1"/>
  <c r="S42" i="20"/>
  <c r="P42" i="20"/>
  <c r="O42" i="20"/>
  <c r="I42" i="20"/>
  <c r="Q42" i="20" s="1"/>
  <c r="S41" i="20"/>
  <c r="P41" i="20"/>
  <c r="O41" i="20"/>
  <c r="I41" i="20"/>
  <c r="Q41" i="20" s="1"/>
  <c r="S40" i="20"/>
  <c r="P40" i="20"/>
  <c r="O40" i="20"/>
  <c r="I40" i="20"/>
  <c r="Q40" i="20" s="1"/>
  <c r="S39" i="20"/>
  <c r="P39" i="20"/>
  <c r="O39" i="20"/>
  <c r="I39" i="20"/>
  <c r="Q39" i="20" s="1"/>
  <c r="S38" i="20"/>
  <c r="P38" i="20"/>
  <c r="O38" i="20"/>
  <c r="I38" i="20"/>
  <c r="Q38" i="20" s="1"/>
  <c r="S37" i="20"/>
  <c r="P37" i="20"/>
  <c r="O37" i="20"/>
  <c r="I37" i="20"/>
  <c r="Q37" i="20" s="1"/>
  <c r="S36" i="20"/>
  <c r="P36" i="20"/>
  <c r="O36" i="20"/>
  <c r="I36" i="20"/>
  <c r="Q36" i="20" s="1"/>
  <c r="S35" i="20"/>
  <c r="P35" i="20"/>
  <c r="O35" i="20"/>
  <c r="I35" i="20"/>
  <c r="Q35" i="20" s="1"/>
  <c r="S34" i="20"/>
  <c r="P34" i="20"/>
  <c r="O34" i="20"/>
  <c r="I34" i="20"/>
  <c r="Q34" i="20" s="1"/>
  <c r="S33" i="20"/>
  <c r="P33" i="20"/>
  <c r="O33" i="20"/>
  <c r="I33" i="20"/>
  <c r="Q33" i="20" s="1"/>
  <c r="S32" i="20"/>
  <c r="P32" i="20"/>
  <c r="O32" i="20"/>
  <c r="I32" i="20"/>
  <c r="Q32" i="20" s="1"/>
  <c r="S31" i="20"/>
  <c r="P31" i="20"/>
  <c r="O31" i="20"/>
  <c r="I31" i="20"/>
  <c r="Q31" i="20" s="1"/>
  <c r="S30" i="20"/>
  <c r="P30" i="20"/>
  <c r="O30" i="20"/>
  <c r="I30" i="20"/>
  <c r="Q30" i="20" s="1"/>
  <c r="S29" i="20"/>
  <c r="P29" i="20"/>
  <c r="O29" i="20"/>
  <c r="I29" i="20"/>
  <c r="Q29" i="20" s="1"/>
  <c r="S28" i="20"/>
  <c r="P28" i="20"/>
  <c r="O28" i="20"/>
  <c r="I28" i="20"/>
  <c r="Q28" i="20" s="1"/>
  <c r="S27" i="20"/>
  <c r="P27" i="20"/>
  <c r="O27" i="20"/>
  <c r="I27" i="20"/>
  <c r="Q27" i="20" s="1"/>
  <c r="S26" i="20"/>
  <c r="P26" i="20"/>
  <c r="O26" i="20"/>
  <c r="I26" i="20"/>
  <c r="S25" i="20"/>
  <c r="P25" i="20"/>
  <c r="O25" i="20"/>
  <c r="I25" i="20"/>
  <c r="Q25" i="20" s="1"/>
  <c r="S24" i="20"/>
  <c r="P24" i="20"/>
  <c r="O24" i="20"/>
  <c r="I24" i="20"/>
  <c r="S23" i="20"/>
  <c r="P23" i="20"/>
  <c r="O23" i="20"/>
  <c r="I23" i="20"/>
  <c r="Q23" i="20" s="1"/>
  <c r="S22" i="20"/>
  <c r="P22" i="20"/>
  <c r="O22" i="20"/>
  <c r="I22" i="20"/>
  <c r="S21" i="20"/>
  <c r="P21" i="20"/>
  <c r="O21" i="20"/>
  <c r="I21" i="20"/>
  <c r="Q21" i="20" s="1"/>
  <c r="S20" i="20"/>
  <c r="P20" i="20"/>
  <c r="O20" i="20"/>
  <c r="I20" i="20"/>
  <c r="S19" i="20"/>
  <c r="P19" i="20"/>
  <c r="O19" i="20"/>
  <c r="I19" i="20"/>
  <c r="Q19" i="20" s="1"/>
  <c r="S18" i="20"/>
  <c r="P18" i="20"/>
  <c r="O18" i="20"/>
  <c r="I18" i="20"/>
  <c r="S17" i="20"/>
  <c r="P17" i="20"/>
  <c r="O17" i="20"/>
  <c r="I17" i="20"/>
  <c r="Q17" i="20" s="1"/>
  <c r="S16" i="20"/>
  <c r="P16" i="20"/>
  <c r="O16" i="20"/>
  <c r="I16" i="20"/>
  <c r="S15" i="20"/>
  <c r="P15" i="20"/>
  <c r="O15" i="20"/>
  <c r="I15" i="20"/>
  <c r="Q15" i="20" s="1"/>
  <c r="S14" i="20"/>
  <c r="P14" i="20"/>
  <c r="O14" i="20"/>
  <c r="I14" i="20"/>
  <c r="S13" i="20"/>
  <c r="P13" i="20"/>
  <c r="O13" i="20"/>
  <c r="I13" i="20"/>
  <c r="Q13" i="20" s="1"/>
  <c r="S12" i="20"/>
  <c r="P12" i="20"/>
  <c r="O12" i="20"/>
  <c r="I12" i="20"/>
  <c r="S11" i="20"/>
  <c r="P11" i="20"/>
  <c r="O11" i="20"/>
  <c r="I11" i="20"/>
  <c r="Q11" i="20" s="1"/>
  <c r="S10" i="20"/>
  <c r="P10" i="20"/>
  <c r="O10" i="20"/>
  <c r="I10" i="20"/>
  <c r="S9" i="20"/>
  <c r="P9" i="20"/>
  <c r="O9" i="20"/>
  <c r="I9" i="20"/>
  <c r="Q9" i="20" s="1"/>
  <c r="K56" i="20" l="1"/>
  <c r="K54" i="20"/>
  <c r="K52" i="20"/>
  <c r="K50" i="20"/>
  <c r="K48" i="20"/>
  <c r="K46" i="20"/>
  <c r="K44" i="20"/>
  <c r="K42" i="20"/>
  <c r="K40" i="20"/>
  <c r="K38" i="20"/>
  <c r="K36" i="20"/>
  <c r="K34" i="20"/>
  <c r="K32" i="20"/>
  <c r="K30" i="20"/>
  <c r="K28" i="20"/>
  <c r="K26" i="20"/>
  <c r="K24" i="20"/>
  <c r="K22" i="20"/>
  <c r="K20" i="20"/>
  <c r="K18" i="20"/>
  <c r="K15" i="20"/>
  <c r="K13" i="20"/>
  <c r="F55" i="20"/>
  <c r="H54" i="20"/>
  <c r="H53" i="20"/>
  <c r="H55" i="20"/>
  <c r="F54" i="20"/>
  <c r="Q56" i="20"/>
  <c r="N7" i="20"/>
  <c r="I7" i="20"/>
  <c r="F10" i="20"/>
  <c r="F9" i="20"/>
  <c r="F11" i="20"/>
  <c r="F13" i="20"/>
  <c r="F15" i="20"/>
  <c r="F17" i="20"/>
  <c r="F19" i="20"/>
  <c r="F21" i="20"/>
  <c r="F23" i="20"/>
  <c r="F25" i="20"/>
  <c r="F27" i="20"/>
  <c r="F12" i="20"/>
  <c r="F14" i="20"/>
  <c r="F16" i="20"/>
  <c r="F18" i="20"/>
  <c r="F20" i="20"/>
  <c r="F22" i="20"/>
  <c r="F24" i="20"/>
  <c r="F26" i="20"/>
  <c r="F52" i="20"/>
  <c r="Q10" i="20"/>
  <c r="Q12" i="20"/>
  <c r="Q14" i="20"/>
  <c r="Q16" i="20"/>
  <c r="Q18" i="20"/>
  <c r="Q20" i="20"/>
  <c r="Q22" i="20"/>
  <c r="Q24" i="20"/>
  <c r="Q26" i="20"/>
  <c r="Q52" i="20"/>
  <c r="H52" i="20"/>
  <c r="P7" i="20"/>
  <c r="H28" i="20"/>
  <c r="H30" i="20"/>
  <c r="H32" i="20"/>
  <c r="H34" i="20"/>
  <c r="H36" i="20"/>
  <c r="H38" i="20"/>
  <c r="H40" i="20"/>
  <c r="H41" i="20"/>
  <c r="H43" i="20"/>
  <c r="H46" i="20"/>
  <c r="H48" i="20"/>
  <c r="H50" i="20"/>
  <c r="H56" i="20"/>
  <c r="F56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O7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9" i="20"/>
  <c r="H31" i="20"/>
  <c r="H33" i="20"/>
  <c r="H35" i="20"/>
  <c r="H37" i="20"/>
  <c r="H39" i="20"/>
  <c r="H42" i="20"/>
  <c r="H44" i="20"/>
  <c r="H45" i="20"/>
  <c r="H47" i="20"/>
  <c r="H49" i="20"/>
  <c r="H51" i="20"/>
  <c r="Q7" i="20" l="1"/>
  <c r="M7" i="20"/>
  <c r="H7" i="20"/>
  <c r="T5" i="33" l="1"/>
  <c r="T40" i="33" l="1"/>
  <c r="AA17" i="33"/>
  <c r="AA7" i="33"/>
  <c r="T30" i="33"/>
  <c r="T19" i="33"/>
  <c r="T11" i="33"/>
  <c r="T34" i="33"/>
  <c r="G7" i="33"/>
  <c r="N7" i="33"/>
  <c r="G5" i="33"/>
  <c r="G43" i="33"/>
  <c r="G36" i="33"/>
  <c r="G26" i="33"/>
  <c r="G22" i="33"/>
  <c r="G14" i="33"/>
  <c r="W5" i="34"/>
  <c r="W11" i="34"/>
  <c r="W23" i="34"/>
  <c r="P44" i="34"/>
  <c r="P37" i="34" l="1"/>
  <c r="H7" i="34"/>
  <c r="H5" i="34" s="1"/>
  <c r="E16" i="17"/>
  <c r="I16" i="17"/>
  <c r="F16" i="17"/>
  <c r="G12" i="24"/>
  <c r="F12" i="24"/>
  <c r="P33" i="28" l="1"/>
  <c r="O33" i="28"/>
  <c r="N33" i="28"/>
  <c r="M33" i="28"/>
  <c r="L33" i="28"/>
  <c r="K33" i="28"/>
  <c r="J33" i="28"/>
  <c r="I33" i="28"/>
  <c r="H33" i="28"/>
  <c r="G23" i="28"/>
  <c r="G13" i="28"/>
  <c r="G33" i="28" s="1"/>
  <c r="G5" i="25"/>
  <c r="F5" i="25"/>
  <c r="E5" i="25"/>
  <c r="D5" i="25"/>
  <c r="E16" i="14"/>
  <c r="E18" i="14"/>
  <c r="H16" i="10"/>
  <c r="G16" i="10"/>
  <c r="F16" i="10"/>
  <c r="E16" i="10"/>
  <c r="H11" i="10"/>
  <c r="G11" i="10"/>
  <c r="F11" i="10"/>
  <c r="E11" i="10"/>
  <c r="H6" i="10"/>
  <c r="H5" i="10" s="1"/>
  <c r="G6" i="10"/>
  <c r="G5" i="10" s="1"/>
  <c r="F6" i="10"/>
  <c r="F5" i="10" s="1"/>
  <c r="E6" i="10"/>
  <c r="E5" i="10"/>
  <c r="I34" i="28" l="1"/>
  <c r="E14" i="14" l="1"/>
  <c r="H34" i="28"/>
  <c r="J34" i="28"/>
  <c r="K34" i="28"/>
  <c r="L34" i="28"/>
  <c r="M34" i="28"/>
  <c r="N34" i="28"/>
  <c r="O34" i="28"/>
  <c r="P34" i="28"/>
  <c r="G14" i="28"/>
  <c r="G24" i="28" l="1"/>
  <c r="G34" i="28" s="1"/>
  <c r="I12" i="17" l="1"/>
  <c r="F12" i="17"/>
  <c r="E12" i="14"/>
  <c r="P29" i="28"/>
  <c r="O29" i="28"/>
  <c r="N29" i="28"/>
  <c r="M29" i="28"/>
  <c r="L29" i="28"/>
  <c r="K29" i="28"/>
  <c r="J29" i="28"/>
  <c r="I29" i="28"/>
  <c r="H29" i="28"/>
  <c r="G29" i="28"/>
  <c r="P28" i="28"/>
  <c r="O28" i="28"/>
  <c r="N28" i="28"/>
  <c r="M28" i="28"/>
  <c r="L28" i="28"/>
  <c r="K28" i="28"/>
  <c r="J28" i="28"/>
  <c r="I28" i="28"/>
  <c r="H28" i="28"/>
  <c r="G28" i="28"/>
  <c r="P27" i="28"/>
  <c r="O27" i="28"/>
  <c r="N27" i="28"/>
  <c r="M27" i="28"/>
  <c r="L27" i="28"/>
  <c r="K27" i="28"/>
  <c r="J27" i="28"/>
  <c r="I27" i="28"/>
  <c r="H27" i="28"/>
  <c r="G27" i="28"/>
  <c r="G20" i="28"/>
  <c r="G10" i="28"/>
  <c r="G11" i="27"/>
  <c r="F11" i="27"/>
  <c r="G7" i="24"/>
  <c r="G8" i="24"/>
  <c r="G11" i="24"/>
  <c r="F8" i="24"/>
  <c r="F7" i="24"/>
  <c r="F11" i="24"/>
  <c r="E12" i="17" l="1"/>
  <c r="I16" i="10" l="1"/>
  <c r="I11" i="10"/>
  <c r="I6" i="10"/>
  <c r="P30" i="28"/>
  <c r="O30" i="28"/>
  <c r="N30" i="28"/>
  <c r="M30" i="28"/>
  <c r="L30" i="28"/>
  <c r="K30" i="28"/>
  <c r="J30" i="28"/>
  <c r="I30" i="28"/>
  <c r="H30" i="28"/>
  <c r="G30" i="28"/>
  <c r="I5" i="10" l="1"/>
  <c r="H5" i="25" l="1"/>
</calcChain>
</file>

<file path=xl/sharedStrings.xml><?xml version="1.0" encoding="utf-8"?>
<sst xmlns="http://schemas.openxmlformats.org/spreadsheetml/2006/main" count="805" uniqueCount="463">
  <si>
    <t>総数</t>
    <rPh sb="0" eb="2">
      <t>ソウスウ</t>
    </rPh>
    <phoneticPr fontId="1"/>
  </si>
  <si>
    <t>区分</t>
    <rPh sb="0" eb="2">
      <t>クブン</t>
    </rPh>
    <phoneticPr fontId="1"/>
  </si>
  <si>
    <t>（各年 3月31日）</t>
    <rPh sb="1" eb="2">
      <t>カク</t>
    </rPh>
    <rPh sb="2" eb="3">
      <t>ネン</t>
    </rPh>
    <rPh sb="5" eb="6">
      <t>ツキ</t>
    </rPh>
    <rPh sb="8" eb="9">
      <t>ニチ</t>
    </rPh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</si>
  <si>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</si>
  <si>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</si>
  <si>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被けん引</t>
    <rPh sb="0" eb="1">
      <t>ヒ</t>
    </rPh>
    <rPh sb="1" eb="4">
      <t>ケンイン</t>
    </rPh>
    <phoneticPr fontId="1"/>
  </si>
  <si>
    <t>乗合（バス）</t>
    <rPh sb="0" eb="2">
      <t>ノリアイ</t>
    </rPh>
    <phoneticPr fontId="1"/>
  </si>
  <si>
    <t>乗用</t>
    <rPh sb="0" eb="2">
      <t>ジョウヨウ</t>
    </rPh>
    <phoneticPr fontId="1"/>
  </si>
  <si>
    <t>小型二輪</t>
    <rPh sb="0" eb="2">
      <t>コガタ</t>
    </rPh>
    <rPh sb="2" eb="4">
      <t>ニリン</t>
    </rPh>
    <phoneticPr fontId="1"/>
  </si>
  <si>
    <t>軽自動車</t>
    <rPh sb="0" eb="4">
      <t>ケイジドウシャ</t>
    </rPh>
    <phoneticPr fontId="1"/>
  </si>
  <si>
    <t>貨物用</t>
    <rPh sb="0" eb="3">
      <t>カモツヨウ</t>
    </rPh>
    <phoneticPr fontId="1"/>
  </si>
  <si>
    <t>二輪</t>
    <rPh sb="0" eb="2">
      <t>ニリン</t>
    </rPh>
    <phoneticPr fontId="1"/>
  </si>
  <si>
    <t>（単位：台）</t>
    <rPh sb="1" eb="3">
      <t>タンイ</t>
    </rPh>
    <rPh sb="4" eb="5">
      <t>ダイ</t>
    </rPh>
    <phoneticPr fontId="1"/>
  </si>
  <si>
    <t>揚</t>
    <rPh sb="0" eb="1">
      <t>ア</t>
    </rPh>
    <phoneticPr fontId="1"/>
  </si>
  <si>
    <t>積</t>
    <rPh sb="0" eb="1">
      <t>ツ</t>
    </rPh>
    <phoneticPr fontId="1"/>
  </si>
  <si>
    <t>（単位：1000ｔ）</t>
    <rPh sb="1" eb="3">
      <t>タンイ</t>
    </rPh>
    <phoneticPr fontId="1"/>
  </si>
  <si>
    <t>　資料：中国運輸局・山口県統計年鑑</t>
    <rPh sb="1" eb="3">
      <t>シリョウ</t>
    </rPh>
    <rPh sb="4" eb="6">
      <t>チュウゴク</t>
    </rPh>
    <rPh sb="6" eb="8">
      <t>ウンユ</t>
    </rPh>
    <rPh sb="8" eb="9">
      <t>キョク</t>
    </rPh>
    <rPh sb="10" eb="13">
      <t>ヤマグチケン</t>
    </rPh>
    <rPh sb="13" eb="17">
      <t>トウケイネンカン</t>
    </rPh>
    <phoneticPr fontId="1"/>
  </si>
  <si>
    <t>年度末</t>
    <rPh sb="0" eb="3">
      <t>ネンドマツ</t>
    </rPh>
    <phoneticPr fontId="1"/>
  </si>
  <si>
    <t>山口県</t>
    <rPh sb="0" eb="3">
      <t>ヤマグチケン</t>
    </rPh>
    <phoneticPr fontId="1"/>
  </si>
  <si>
    <t>山口市</t>
    <rPh sb="0" eb="3">
      <t>ヤマグチシ</t>
    </rPh>
    <phoneticPr fontId="1"/>
  </si>
  <si>
    <t>　資料：</t>
    <rPh sb="1" eb="3">
      <t>シリョウ</t>
    </rPh>
    <phoneticPr fontId="1"/>
  </si>
  <si>
    <t>スペイン</t>
  </si>
  <si>
    <t>カナダ</t>
  </si>
  <si>
    <t>アメリカ</t>
  </si>
  <si>
    <t>メキシコ</t>
  </si>
  <si>
    <t>ブラジル</t>
  </si>
  <si>
    <t>デンマーク</t>
  </si>
  <si>
    <t>イギリス</t>
  </si>
  <si>
    <t>オランダ</t>
  </si>
  <si>
    <t>ベルギー</t>
  </si>
  <si>
    <t>フランス</t>
  </si>
  <si>
    <t>ドイツ</t>
  </si>
  <si>
    <t>イタリア</t>
  </si>
  <si>
    <t>スイス</t>
  </si>
  <si>
    <t>フィンランド</t>
  </si>
  <si>
    <t>オーストリア</t>
  </si>
  <si>
    <t>イスラエル</t>
  </si>
  <si>
    <t>大韓民国</t>
  </si>
  <si>
    <t>台湾</t>
  </si>
  <si>
    <t>タイ</t>
  </si>
  <si>
    <t>フィリピン</t>
  </si>
  <si>
    <t>南アフリカ</t>
  </si>
  <si>
    <t>オーストラリア</t>
  </si>
  <si>
    <t>中華人民共和国</t>
  </si>
  <si>
    <t>チェコ</t>
  </si>
  <si>
    <t>品名</t>
    <rPh sb="0" eb="2">
      <t>ヒンメイ</t>
    </rPh>
    <phoneticPr fontId="1"/>
  </si>
  <si>
    <t>数量単位</t>
    <rPh sb="0" eb="2">
      <t>スウリョウ</t>
    </rPh>
    <rPh sb="2" eb="4">
      <t>タンイ</t>
    </rPh>
    <phoneticPr fontId="1"/>
  </si>
  <si>
    <t>数量</t>
    <rPh sb="0" eb="2">
      <t>スウリョウ</t>
    </rPh>
    <phoneticPr fontId="1"/>
  </si>
  <si>
    <t>価額</t>
    <rPh sb="0" eb="2">
      <t>カガク</t>
    </rPh>
    <phoneticPr fontId="1"/>
  </si>
  <si>
    <t>食料品及び動物</t>
    <rPh sb="0" eb="3">
      <t>ショクリョウヒン</t>
    </rPh>
    <rPh sb="3" eb="4">
      <t>オヨ</t>
    </rPh>
    <rPh sb="5" eb="7">
      <t>ドウブツ</t>
    </rPh>
    <phoneticPr fontId="1"/>
  </si>
  <si>
    <t>食料に適さない原材料</t>
    <rPh sb="0" eb="2">
      <t>ショクリョウ</t>
    </rPh>
    <rPh sb="3" eb="4">
      <t>テキ</t>
    </rPh>
    <rPh sb="7" eb="10">
      <t>ゲンザイリョウ</t>
    </rPh>
    <phoneticPr fontId="1"/>
  </si>
  <si>
    <t>化学製品</t>
    <rPh sb="0" eb="2">
      <t>カガク</t>
    </rPh>
    <rPh sb="2" eb="4">
      <t>セイヒン</t>
    </rPh>
    <phoneticPr fontId="1"/>
  </si>
  <si>
    <t>原料別製品</t>
    <rPh sb="0" eb="2">
      <t>ゲンリョウ</t>
    </rPh>
    <rPh sb="2" eb="3">
      <t>ベツ</t>
    </rPh>
    <rPh sb="3" eb="5">
      <t>セイヒン</t>
    </rPh>
    <phoneticPr fontId="1"/>
  </si>
  <si>
    <t>雑製品</t>
    <rPh sb="0" eb="1">
      <t>ザツ</t>
    </rPh>
    <rPh sb="1" eb="3">
      <t>セイヒン</t>
    </rPh>
    <phoneticPr fontId="1"/>
  </si>
  <si>
    <t>特殊取扱品</t>
    <rPh sb="0" eb="2">
      <t>トクシュ</t>
    </rPh>
    <rPh sb="2" eb="4">
      <t>トリアツカイ</t>
    </rPh>
    <rPh sb="4" eb="5">
      <t>ヒン</t>
    </rPh>
    <phoneticPr fontId="1"/>
  </si>
  <si>
    <t>MT</t>
    <phoneticPr fontId="1"/>
  </si>
  <si>
    <t>内）</t>
    <rPh sb="0" eb="1">
      <t>ウチ</t>
    </rPh>
    <phoneticPr fontId="1"/>
  </si>
  <si>
    <t>有機化合物</t>
  </si>
  <si>
    <t>プラスチック</t>
  </si>
  <si>
    <t>一般機械</t>
  </si>
  <si>
    <t>輸送用機器</t>
  </si>
  <si>
    <t>自動車</t>
  </si>
  <si>
    <t>乗用車</t>
  </si>
  <si>
    <t>自動車の部分品</t>
  </si>
  <si>
    <t>（１）輸出</t>
    <rPh sb="3" eb="5">
      <t>ユシュツ</t>
    </rPh>
    <phoneticPr fontId="1"/>
  </si>
  <si>
    <t>（２）輸入</t>
    <rPh sb="3" eb="5">
      <t>ユニュウ</t>
    </rPh>
    <phoneticPr fontId="1"/>
  </si>
  <si>
    <t>糖みつ</t>
    <rPh sb="0" eb="1">
      <t>サトウ</t>
    </rPh>
    <phoneticPr fontId="1"/>
  </si>
  <si>
    <t>消毒剤・殺虫剤及び殺菌剤類</t>
    <rPh sb="0" eb="3">
      <t>ショウドクザイ</t>
    </rPh>
    <rPh sb="4" eb="7">
      <t>サッチュウザイ</t>
    </rPh>
    <rPh sb="7" eb="8">
      <t>オヨ</t>
    </rPh>
    <rPh sb="9" eb="12">
      <t>サッキンザイ</t>
    </rPh>
    <rPh sb="12" eb="13">
      <t>ルイ</t>
    </rPh>
    <phoneticPr fontId="1"/>
  </si>
  <si>
    <t>電気機器</t>
    <rPh sb="0" eb="2">
      <t>デンキ</t>
    </rPh>
    <rPh sb="2" eb="4">
      <t>キキ</t>
    </rPh>
    <phoneticPr fontId="1"/>
  </si>
  <si>
    <t>自動車の部分品</t>
    <rPh sb="0" eb="3">
      <t>ジドウシャ</t>
    </rPh>
    <rPh sb="4" eb="6">
      <t>ブブン</t>
    </rPh>
    <rPh sb="6" eb="7">
      <t>ヒン</t>
    </rPh>
    <phoneticPr fontId="1"/>
  </si>
  <si>
    <t>家具</t>
    <rPh sb="0" eb="2">
      <t>カグ</t>
    </rPh>
    <phoneticPr fontId="1"/>
  </si>
  <si>
    <t>(1)　移　　　出</t>
  </si>
  <si>
    <t>品種</t>
  </si>
  <si>
    <t>総数</t>
  </si>
  <si>
    <t>(2) 移　　　入</t>
  </si>
  <si>
    <t>品目</t>
    <rPh sb="0" eb="2">
      <t>ヒンモク</t>
    </rPh>
    <phoneticPr fontId="1"/>
  </si>
  <si>
    <t>総            数</t>
    <rPh sb="0" eb="1">
      <t>フサ</t>
    </rPh>
    <rPh sb="13" eb="14">
      <t>カズ</t>
    </rPh>
    <phoneticPr fontId="1"/>
  </si>
  <si>
    <t>総                数</t>
    <rPh sb="0" eb="1">
      <t>フサ</t>
    </rPh>
    <rPh sb="17" eb="18">
      <t>カズ</t>
    </rPh>
    <phoneticPr fontId="1"/>
  </si>
  <si>
    <t>野島航路船舶三田尻中関港乗降人員</t>
    <rPh sb="0" eb="2">
      <t>ノシマ</t>
    </rPh>
    <rPh sb="2" eb="4">
      <t>コウロ</t>
    </rPh>
    <rPh sb="4" eb="6">
      <t>センパク</t>
    </rPh>
    <rPh sb="6" eb="9">
      <t>ミタジリ</t>
    </rPh>
    <rPh sb="9" eb="10">
      <t>ナカ</t>
    </rPh>
    <rPh sb="10" eb="11">
      <t>セキ</t>
    </rPh>
    <rPh sb="11" eb="12">
      <t>ミナト</t>
    </rPh>
    <rPh sb="12" eb="14">
      <t>ジョウコウ</t>
    </rPh>
    <rPh sb="14" eb="16">
      <t>ジンイン</t>
    </rPh>
    <phoneticPr fontId="1"/>
  </si>
  <si>
    <t>総数</t>
    <rPh sb="0" eb="2">
      <t>ソウスウ</t>
    </rPh>
    <phoneticPr fontId="1"/>
  </si>
  <si>
    <t>総額</t>
    <rPh sb="0" eb="2">
      <t>ソウガク</t>
    </rPh>
    <phoneticPr fontId="1"/>
  </si>
  <si>
    <t>種類別自動車保有台数</t>
    <rPh sb="0" eb="3">
      <t>シュルイベツ</t>
    </rPh>
    <rPh sb="3" eb="6">
      <t>ジドウシャ</t>
    </rPh>
    <rPh sb="6" eb="8">
      <t>ホユウ</t>
    </rPh>
    <rPh sb="8" eb="10">
      <t>ダイスウ</t>
    </rPh>
    <phoneticPr fontId="1"/>
  </si>
  <si>
    <t>事業者数</t>
    <rPh sb="0" eb="3">
      <t>ジギョウシャ</t>
    </rPh>
    <rPh sb="3" eb="4">
      <t>スウ</t>
    </rPh>
    <phoneticPr fontId="1"/>
  </si>
  <si>
    <t>車両数</t>
    <rPh sb="0" eb="2">
      <t>シャリョウ</t>
    </rPh>
    <rPh sb="2" eb="3">
      <t>スウ</t>
    </rPh>
    <phoneticPr fontId="1"/>
  </si>
  <si>
    <t>小包郵便物の取り扱い状況</t>
    <rPh sb="0" eb="2">
      <t>コヅツミ</t>
    </rPh>
    <rPh sb="2" eb="5">
      <t>ユウビンブツ</t>
    </rPh>
    <rPh sb="6" eb="9">
      <t>トリアツカ</t>
    </rPh>
    <rPh sb="10" eb="12">
      <t>ジョウキョウ</t>
    </rPh>
    <phoneticPr fontId="1"/>
  </si>
  <si>
    <t>山陽自動車道の利用状況</t>
    <rPh sb="0" eb="2">
      <t>サンヨウ</t>
    </rPh>
    <rPh sb="2" eb="6">
      <t>ジドウシャドウ</t>
    </rPh>
    <rPh sb="7" eb="9">
      <t>リヨウ</t>
    </rPh>
    <rPh sb="9" eb="11">
      <t>ジョウキョウ</t>
    </rPh>
    <phoneticPr fontId="1"/>
  </si>
  <si>
    <t>港湾運送事業の船舶積卸し実績</t>
    <rPh sb="0" eb="2">
      <t>コウワン</t>
    </rPh>
    <rPh sb="2" eb="4">
      <t>ウンソウ</t>
    </rPh>
    <rPh sb="4" eb="6">
      <t>ジギョウ</t>
    </rPh>
    <rPh sb="7" eb="9">
      <t>センパク</t>
    </rPh>
    <rPh sb="9" eb="10">
      <t>ツミオ</t>
    </rPh>
    <rPh sb="10" eb="11">
      <t>オロシ</t>
    </rPh>
    <rPh sb="12" eb="14">
      <t>ジッセキ</t>
    </rPh>
    <phoneticPr fontId="1"/>
  </si>
  <si>
    <t>防府市</t>
    <rPh sb="0" eb="3">
      <t>ホウフシ</t>
    </rPh>
    <phoneticPr fontId="1"/>
  </si>
  <si>
    <t>ＩＳＤＮ回線</t>
    <rPh sb="4" eb="6">
      <t>カイセン</t>
    </rPh>
    <phoneticPr fontId="1"/>
  </si>
  <si>
    <t>年度</t>
    <rPh sb="0" eb="2">
      <t>ネンド</t>
    </rPh>
    <phoneticPr fontId="1"/>
  </si>
  <si>
    <t>乗車人員</t>
    <rPh sb="0" eb="2">
      <t>ジョウシャ</t>
    </rPh>
    <rPh sb="2" eb="3">
      <t>ヒト</t>
    </rPh>
    <rPh sb="3" eb="4">
      <t>イン</t>
    </rPh>
    <phoneticPr fontId="1"/>
  </si>
  <si>
    <t>一日平均</t>
    <rPh sb="0" eb="2">
      <t>イチニチ</t>
    </rPh>
    <rPh sb="2" eb="4">
      <t>ヘイキン</t>
    </rPh>
    <phoneticPr fontId="1"/>
  </si>
  <si>
    <t>乗車人員</t>
    <rPh sb="0" eb="2">
      <t>ジョウシャ</t>
    </rPh>
    <rPh sb="2" eb="4">
      <t>ジンイン</t>
    </rPh>
    <phoneticPr fontId="1"/>
  </si>
  <si>
    <t>富海駅</t>
    <rPh sb="0" eb="2">
      <t>トノミ</t>
    </rPh>
    <rPh sb="2" eb="3">
      <t>エキ</t>
    </rPh>
    <phoneticPr fontId="1"/>
  </si>
  <si>
    <t>防府駅</t>
    <rPh sb="0" eb="2">
      <t>ホウフ</t>
    </rPh>
    <rPh sb="2" eb="3">
      <t>エキ</t>
    </rPh>
    <phoneticPr fontId="1"/>
  </si>
  <si>
    <t>大道駅</t>
    <rPh sb="0" eb="2">
      <t>ダイドウ</t>
    </rPh>
    <rPh sb="2" eb="3">
      <t>エキ</t>
    </rPh>
    <phoneticPr fontId="1"/>
  </si>
  <si>
    <t>（単位：GT）</t>
    <rPh sb="1" eb="3">
      <t>タンイ</t>
    </rPh>
    <phoneticPr fontId="1"/>
  </si>
  <si>
    <t>年次</t>
    <rPh sb="0" eb="2">
      <t>ネンジ</t>
    </rPh>
    <phoneticPr fontId="1"/>
  </si>
  <si>
    <t>5GT以上～500GT未満</t>
    <rPh sb="3" eb="5">
      <t>イジョウ</t>
    </rPh>
    <rPh sb="11" eb="13">
      <t>ミマン</t>
    </rPh>
    <phoneticPr fontId="1"/>
  </si>
  <si>
    <t>500～1000</t>
    <phoneticPr fontId="1"/>
  </si>
  <si>
    <t>1000～3000</t>
    <phoneticPr fontId="1"/>
  </si>
  <si>
    <t>3000～6000</t>
    <phoneticPr fontId="1"/>
  </si>
  <si>
    <t>6000～10000</t>
    <phoneticPr fontId="1"/>
  </si>
  <si>
    <t>隻数</t>
    <rPh sb="0" eb="2">
      <t>セキスウ</t>
    </rPh>
    <phoneticPr fontId="1"/>
  </si>
  <si>
    <t>総トン数</t>
    <rPh sb="0" eb="4">
      <t>ソウトンスウ</t>
    </rPh>
    <phoneticPr fontId="1"/>
  </si>
  <si>
    <t>平成</t>
    <rPh sb="0" eb="2">
      <t>ヘイセイ</t>
    </rPh>
    <phoneticPr fontId="1"/>
  </si>
  <si>
    <t>（単位：ｔ）</t>
    <rPh sb="1" eb="3">
      <t>タンイ</t>
    </rPh>
    <phoneticPr fontId="1"/>
  </si>
  <si>
    <t>農水産品</t>
    <rPh sb="0" eb="4">
      <t>ノウスイサンヒン</t>
    </rPh>
    <phoneticPr fontId="1"/>
  </si>
  <si>
    <t>林産品</t>
    <rPh sb="0" eb="2">
      <t>リンサン</t>
    </rPh>
    <rPh sb="2" eb="3">
      <t>ヒン</t>
    </rPh>
    <phoneticPr fontId="1"/>
  </si>
  <si>
    <t>鉱産品</t>
    <rPh sb="0" eb="2">
      <t>コウサン</t>
    </rPh>
    <rPh sb="2" eb="3">
      <t>ヒン</t>
    </rPh>
    <phoneticPr fontId="1"/>
  </si>
  <si>
    <t>金属機械工業品</t>
    <rPh sb="0" eb="2">
      <t>キンゾク</t>
    </rPh>
    <rPh sb="2" eb="4">
      <t>キカイ</t>
    </rPh>
    <rPh sb="4" eb="7">
      <t>コウギョウヒン</t>
    </rPh>
    <phoneticPr fontId="1"/>
  </si>
  <si>
    <t>化学工業品</t>
    <rPh sb="0" eb="2">
      <t>カガク</t>
    </rPh>
    <rPh sb="2" eb="5">
      <t>コウギョウヒン</t>
    </rPh>
    <phoneticPr fontId="1"/>
  </si>
  <si>
    <t>軽工業品</t>
    <rPh sb="0" eb="4">
      <t>ケイコウギョウヒン</t>
    </rPh>
    <phoneticPr fontId="1"/>
  </si>
  <si>
    <t>雑工業品</t>
    <rPh sb="0" eb="1">
      <t>ザツ</t>
    </rPh>
    <rPh sb="1" eb="4">
      <t>コウギョウヒン</t>
    </rPh>
    <phoneticPr fontId="1"/>
  </si>
  <si>
    <t>特殊品</t>
    <rPh sb="0" eb="2">
      <t>トクシュ</t>
    </rPh>
    <rPh sb="2" eb="3">
      <t>ヒン</t>
    </rPh>
    <phoneticPr fontId="1"/>
  </si>
  <si>
    <t>分類不能のもの</t>
    <rPh sb="0" eb="2">
      <t>ブンルイ</t>
    </rPh>
    <rPh sb="2" eb="4">
      <t>フノウ</t>
    </rPh>
    <phoneticPr fontId="1"/>
  </si>
  <si>
    <t>輸 　移 　出</t>
    <rPh sb="0" eb="1">
      <t>ユ</t>
    </rPh>
    <rPh sb="3" eb="4">
      <t>ウツリ</t>
    </rPh>
    <rPh sb="6" eb="7">
      <t>デ</t>
    </rPh>
    <phoneticPr fontId="1"/>
  </si>
  <si>
    <t>輸 　移 　入</t>
    <rPh sb="0" eb="1">
      <t>ユ</t>
    </rPh>
    <rPh sb="3" eb="4">
      <t>イシュツ</t>
    </rPh>
    <rPh sb="6" eb="7">
      <t>イ</t>
    </rPh>
    <phoneticPr fontId="1"/>
  </si>
  <si>
    <t>合 　 　　計</t>
    <rPh sb="0" eb="1">
      <t>ゴウ</t>
    </rPh>
    <rPh sb="6" eb="7">
      <t>ケイ</t>
    </rPh>
    <phoneticPr fontId="1"/>
  </si>
  <si>
    <t>金属製品</t>
    <rPh sb="0" eb="2">
      <t>キンゾク</t>
    </rPh>
    <rPh sb="2" eb="4">
      <t>セイヒン</t>
    </rPh>
    <phoneticPr fontId="1"/>
  </si>
  <si>
    <t>広島</t>
    <rPh sb="0" eb="2">
      <t>ヒロシマ</t>
    </rPh>
    <phoneticPr fontId="1"/>
  </si>
  <si>
    <t>区分</t>
    <rPh sb="0" eb="2">
      <t>クブン</t>
    </rPh>
    <phoneticPr fontId="1"/>
  </si>
  <si>
    <t>１車当たり人口</t>
    <rPh sb="0" eb="1">
      <t>イッシャ</t>
    </rPh>
    <rPh sb="1" eb="2">
      <t>クルマ</t>
    </rPh>
    <rPh sb="2" eb="3">
      <t>アタ</t>
    </rPh>
    <rPh sb="5" eb="7">
      <t>ジンコウ</t>
    </rPh>
    <phoneticPr fontId="1"/>
  </si>
  <si>
    <t>延実在車両数</t>
    <rPh sb="0" eb="1">
      <t>エンチョウ</t>
    </rPh>
    <rPh sb="1" eb="2">
      <t>ジツ</t>
    </rPh>
    <rPh sb="2" eb="3">
      <t>ザイコ</t>
    </rPh>
    <rPh sb="3" eb="5">
      <t>シャリョウ</t>
    </rPh>
    <rPh sb="5" eb="6">
      <t>スウ</t>
    </rPh>
    <phoneticPr fontId="1"/>
  </si>
  <si>
    <t>延実働車両数</t>
    <rPh sb="0" eb="1">
      <t>エンチョウ</t>
    </rPh>
    <rPh sb="1" eb="3">
      <t>ジツドウ</t>
    </rPh>
    <rPh sb="3" eb="5">
      <t>シャリョウ</t>
    </rPh>
    <rPh sb="5" eb="6">
      <t>スウ</t>
    </rPh>
    <phoneticPr fontId="1"/>
  </si>
  <si>
    <t>実働率</t>
    <rPh sb="0" eb="2">
      <t>ジツドウ</t>
    </rPh>
    <rPh sb="2" eb="3">
      <t>リツ</t>
    </rPh>
    <phoneticPr fontId="1"/>
  </si>
  <si>
    <t>総走行キロ</t>
    <rPh sb="0" eb="1">
      <t>ソウ</t>
    </rPh>
    <rPh sb="1" eb="3">
      <t>ソウコウ</t>
    </rPh>
    <phoneticPr fontId="1"/>
  </si>
  <si>
    <t>実車キロ</t>
    <rPh sb="0" eb="1">
      <t>ジッシャ</t>
    </rPh>
    <rPh sb="1" eb="2">
      <t>クルマ</t>
    </rPh>
    <phoneticPr fontId="1"/>
  </si>
  <si>
    <t>実車率</t>
    <rPh sb="0" eb="1">
      <t>ジッシャ</t>
    </rPh>
    <rPh sb="1" eb="2">
      <t>クルマ</t>
    </rPh>
    <rPh sb="2" eb="3">
      <t>リツ</t>
    </rPh>
    <phoneticPr fontId="1"/>
  </si>
  <si>
    <t>輸送回数</t>
    <rPh sb="0" eb="2">
      <t>ユソウ</t>
    </rPh>
    <rPh sb="2" eb="4">
      <t>カイスウ</t>
    </rPh>
    <phoneticPr fontId="1"/>
  </si>
  <si>
    <t>輸送人員</t>
    <rPh sb="0" eb="2">
      <t>ユソウ</t>
    </rPh>
    <rPh sb="2" eb="4">
      <t>ジンイン</t>
    </rPh>
    <phoneticPr fontId="1"/>
  </si>
  <si>
    <t>旅客収入</t>
    <rPh sb="0" eb="2">
      <t>リョキャク</t>
    </rPh>
    <rPh sb="2" eb="4">
      <t>シュウニュウ</t>
    </rPh>
    <phoneticPr fontId="1"/>
  </si>
  <si>
    <t>１日１車当たり実車キロ</t>
    <rPh sb="1" eb="2">
      <t>ニチ</t>
    </rPh>
    <rPh sb="3" eb="4">
      <t>クルマ</t>
    </rPh>
    <rPh sb="4" eb="5">
      <t>ア</t>
    </rPh>
    <rPh sb="7" eb="8">
      <t>ジツ</t>
    </rPh>
    <rPh sb="8" eb="9">
      <t>クルマ</t>
    </rPh>
    <phoneticPr fontId="1"/>
  </si>
  <si>
    <t>１日１車当たり旅客収入</t>
    <rPh sb="1" eb="2">
      <t>ニチ</t>
    </rPh>
    <rPh sb="3" eb="4">
      <t>クルマ</t>
    </rPh>
    <rPh sb="4" eb="5">
      <t>ア</t>
    </rPh>
    <rPh sb="7" eb="9">
      <t>リョキャク</t>
    </rPh>
    <rPh sb="9" eb="11">
      <t>シュウニュウ</t>
    </rPh>
    <phoneticPr fontId="1"/>
  </si>
  <si>
    <t>(円)</t>
    <rPh sb="1" eb="2">
      <t>エン</t>
    </rPh>
    <phoneticPr fontId="1"/>
  </si>
  <si>
    <t>走行１キロ当たり収入</t>
    <rPh sb="0" eb="2">
      <t>ソウコウ</t>
    </rPh>
    <rPh sb="5" eb="6">
      <t>ア</t>
    </rPh>
    <rPh sb="8" eb="10">
      <t>シュウニュウ</t>
    </rPh>
    <phoneticPr fontId="1"/>
  </si>
  <si>
    <t>完成自動車</t>
    <rPh sb="0" eb="2">
      <t>カンセイ</t>
    </rPh>
    <rPh sb="2" eb="5">
      <t>ジドウシャ</t>
    </rPh>
    <phoneticPr fontId="1"/>
  </si>
  <si>
    <t>自動車部品</t>
    <rPh sb="0" eb="3">
      <t>ジドウシャ</t>
    </rPh>
    <rPh sb="3" eb="5">
      <t>ブヒン</t>
    </rPh>
    <phoneticPr fontId="1"/>
  </si>
  <si>
    <t>砂利・砂</t>
    <rPh sb="0" eb="2">
      <t>ジャリ</t>
    </rPh>
    <rPh sb="3" eb="4">
      <t>スナ</t>
    </rPh>
    <phoneticPr fontId="1"/>
  </si>
  <si>
    <t>(1) 輸　　　出</t>
  </si>
  <si>
    <t>(2) 輸　　　入</t>
  </si>
  <si>
    <t>仕向国</t>
  </si>
  <si>
    <t>シンガポール</t>
  </si>
  <si>
    <t>自動車部品</t>
  </si>
  <si>
    <t>（単位：千円）</t>
  </si>
  <si>
    <t>国（地域）名</t>
  </si>
  <si>
    <t>輸出前年比</t>
  </si>
  <si>
    <t>輸入前年比</t>
  </si>
  <si>
    <t>総額前年比</t>
  </si>
  <si>
    <t>（再掲）</t>
  </si>
  <si>
    <t>輸出金額</t>
  </si>
  <si>
    <t>輸入金額</t>
  </si>
  <si>
    <t>貿易総額</t>
  </si>
  <si>
    <t>Ａ／Ｃ</t>
  </si>
  <si>
    <t>Ｂ／Ｄ</t>
  </si>
  <si>
    <t>A+B/C+D</t>
  </si>
  <si>
    <t>Ａ</t>
  </si>
  <si>
    <t>構成比</t>
  </si>
  <si>
    <t>Ｂ</t>
  </si>
  <si>
    <t>Ａ＋Ｂ</t>
  </si>
  <si>
    <t>（％）</t>
  </si>
  <si>
    <t>国名</t>
  </si>
  <si>
    <t>機械類及び輸送機器類</t>
    <rPh sb="0" eb="3">
      <t>キカイルイ</t>
    </rPh>
    <rPh sb="3" eb="4">
      <t>オヨ</t>
    </rPh>
    <rPh sb="5" eb="7">
      <t>ユソウヨウ</t>
    </rPh>
    <rPh sb="7" eb="10">
      <t>キキルイ</t>
    </rPh>
    <phoneticPr fontId="1"/>
  </si>
  <si>
    <t>山口県港湾課・山口県統計年鑑　　注）大型船繋船岸は水深4.5メートル以上、小型船繋船岸は水深4.5メートル未満で、延長は延べ数である。繋船岸は公共部分のみで専用は除く。</t>
    <rPh sb="69" eb="70">
      <t>キシ</t>
    </rPh>
    <phoneticPr fontId="1"/>
  </si>
  <si>
    <t>　資料：山口県港湾課・山口県統計年鑑</t>
    <rPh sb="1" eb="3">
      <t>シリョウ</t>
    </rPh>
    <phoneticPr fontId="1"/>
  </si>
  <si>
    <t>年    次</t>
    <rPh sb="0" eb="1">
      <t>トシ</t>
    </rPh>
    <rPh sb="5" eb="6">
      <t>ツギ</t>
    </rPh>
    <phoneticPr fontId="1"/>
  </si>
  <si>
    <t>　資料：国土交通省「港湾統計（年報）」</t>
    <rPh sb="1" eb="3">
      <t>シリョウ</t>
    </rPh>
    <phoneticPr fontId="1"/>
  </si>
  <si>
    <t>年度末</t>
    <rPh sb="0" eb="3">
      <t>ネンドマツ</t>
    </rPh>
    <phoneticPr fontId="1"/>
  </si>
  <si>
    <t>西日本電信電話（株）山口支店・山口県統計年鑑　　</t>
    <rPh sb="0" eb="3">
      <t>ニシニホン</t>
    </rPh>
    <rPh sb="3" eb="5">
      <t>デンシン</t>
    </rPh>
    <rPh sb="5" eb="7">
      <t>デンワ</t>
    </rPh>
    <rPh sb="8" eb="9">
      <t>カブ</t>
    </rPh>
    <rPh sb="10" eb="12">
      <t>ヤマグチ</t>
    </rPh>
    <rPh sb="12" eb="14">
      <t>シテン</t>
    </rPh>
    <rPh sb="15" eb="17">
      <t>ヤマグチ</t>
    </rPh>
    <rPh sb="17" eb="18">
      <t>ケン</t>
    </rPh>
    <rPh sb="18" eb="20">
      <t>トウケイ</t>
    </rPh>
    <rPh sb="20" eb="22">
      <t>ネンカン</t>
    </rPh>
    <phoneticPr fontId="1"/>
  </si>
  <si>
    <t>加入
電話数</t>
    <rPh sb="0" eb="2">
      <t>カニュウ</t>
    </rPh>
    <rPh sb="3" eb="5">
      <t>デンワ</t>
    </rPh>
    <rPh sb="5" eb="6">
      <t>スウ</t>
    </rPh>
    <phoneticPr fontId="1"/>
  </si>
  <si>
    <t>ISDN
施設数</t>
    <rPh sb="5" eb="7">
      <t>シセツ</t>
    </rPh>
    <rPh sb="7" eb="8">
      <t>カズ</t>
    </rPh>
    <phoneticPr fontId="1"/>
  </si>
  <si>
    <t>ポーランド</t>
    <phoneticPr fontId="1"/>
  </si>
  <si>
    <t>サウジアラビア</t>
    <phoneticPr fontId="1"/>
  </si>
  <si>
    <t>アラブ首長国連邦</t>
    <rPh sb="3" eb="5">
      <t>シュチョウ</t>
    </rPh>
    <rPh sb="5" eb="6">
      <t>コク</t>
    </rPh>
    <rPh sb="6" eb="8">
      <t>レンポウ</t>
    </rPh>
    <phoneticPr fontId="1"/>
  </si>
  <si>
    <t>ベトナム</t>
    <phoneticPr fontId="1"/>
  </si>
  <si>
    <t>マレーシア</t>
    <phoneticPr fontId="1"/>
  </si>
  <si>
    <t>家具</t>
    <rPh sb="0" eb="2">
      <t>カグ</t>
    </rPh>
    <phoneticPr fontId="1"/>
  </si>
  <si>
    <t>ゴム製品</t>
    <rPh sb="2" eb="4">
      <t>セイヒン</t>
    </rPh>
    <phoneticPr fontId="1"/>
  </si>
  <si>
    <t>一般機械</t>
    <rPh sb="0" eb="2">
      <t>イッパン</t>
    </rPh>
    <rPh sb="2" eb="4">
      <t>キカイ</t>
    </rPh>
    <phoneticPr fontId="1"/>
  </si>
  <si>
    <t>駅別旅客</t>
    <rPh sb="0" eb="1">
      <t>エキ</t>
    </rPh>
    <rPh sb="1" eb="2">
      <t>ベツ</t>
    </rPh>
    <rPh sb="2" eb="4">
      <t>リョキャク</t>
    </rPh>
    <phoneticPr fontId="1"/>
  </si>
  <si>
    <t>（単位：人）</t>
    <rPh sb="1" eb="3">
      <t>タンイ</t>
    </rPh>
    <rPh sb="4" eb="5">
      <t>ヒト</t>
    </rPh>
    <phoneticPr fontId="1"/>
  </si>
  <si>
    <t>資料：西日本旅客鉄道(株)広島支社・日本貨物鉄道(株)関西支社広島支店・山口県統計年鑑</t>
    <rPh sb="0" eb="2">
      <t>シリョウ</t>
    </rPh>
    <rPh sb="3" eb="6">
      <t>ニシニホン</t>
    </rPh>
    <rPh sb="6" eb="8">
      <t>リョキャク</t>
    </rPh>
    <rPh sb="8" eb="10">
      <t>テツドウ</t>
    </rPh>
    <rPh sb="11" eb="12">
      <t>カブ</t>
    </rPh>
    <rPh sb="13" eb="15">
      <t>ヒロシマ</t>
    </rPh>
    <rPh sb="15" eb="17">
      <t>シシャ</t>
    </rPh>
    <rPh sb="18" eb="20">
      <t>ニホン</t>
    </rPh>
    <rPh sb="20" eb="22">
      <t>カモツ</t>
    </rPh>
    <rPh sb="22" eb="24">
      <t>テツドウ</t>
    </rPh>
    <rPh sb="25" eb="26">
      <t>カブ</t>
    </rPh>
    <rPh sb="27" eb="29">
      <t>カンサイ</t>
    </rPh>
    <rPh sb="29" eb="31">
      <t>シシャ</t>
    </rPh>
    <rPh sb="31" eb="33">
      <t>ヒロシマ</t>
    </rPh>
    <rPh sb="33" eb="35">
      <t>シテン</t>
    </rPh>
    <rPh sb="36" eb="39">
      <t>ヤマグチケン</t>
    </rPh>
    <rPh sb="39" eb="41">
      <t>トウケイ</t>
    </rPh>
    <rPh sb="41" eb="43">
      <t>ネンカン</t>
    </rPh>
    <phoneticPr fontId="1"/>
  </si>
  <si>
    <t>年　度　　</t>
    <rPh sb="0" eb="1">
      <t>トシ</t>
    </rPh>
    <rPh sb="2" eb="3">
      <t>タビ</t>
    </rPh>
    <phoneticPr fontId="1"/>
  </si>
  <si>
    <t>駅　　名　　　　</t>
    <rPh sb="0" eb="1">
      <t>エキ</t>
    </rPh>
    <rPh sb="3" eb="4">
      <t>メイ</t>
    </rPh>
    <phoneticPr fontId="1"/>
  </si>
  <si>
    <t>鉱物性燃料</t>
    <rPh sb="0" eb="3">
      <t>コウブツセイ</t>
    </rPh>
    <rPh sb="3" eb="5">
      <t>ネンリョウ</t>
    </rPh>
    <phoneticPr fontId="1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</si>
  <si>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1"/>
  </si>
  <si>
    <t xml:space="preserve">単位：千円 </t>
    <rPh sb="0" eb="2">
      <t>タンイ</t>
    </rPh>
    <rPh sb="3" eb="5">
      <t>センエン</t>
    </rPh>
    <phoneticPr fontId="1"/>
  </si>
  <si>
    <t>チリ</t>
    <phoneticPr fontId="1"/>
  </si>
  <si>
    <t>一般加入電話</t>
    <rPh sb="0" eb="2">
      <t>イッパン</t>
    </rPh>
    <rPh sb="2" eb="4">
      <t>カニュウ</t>
    </rPh>
    <rPh sb="4" eb="6">
      <t>デンワ</t>
    </rPh>
    <phoneticPr fontId="1"/>
  </si>
  <si>
    <t>住宅用</t>
    <rPh sb="0" eb="3">
      <t>ジュウタクヨウ</t>
    </rPh>
    <phoneticPr fontId="1"/>
  </si>
  <si>
    <t>事務用</t>
    <rPh sb="0" eb="3">
      <t>ジムヨウ</t>
    </rPh>
    <phoneticPr fontId="1"/>
  </si>
  <si>
    <t>　総            数　</t>
    <rPh sb="1" eb="2">
      <t>フサ</t>
    </rPh>
    <rPh sb="14" eb="15">
      <t>カズ</t>
    </rPh>
    <phoneticPr fontId="1"/>
  </si>
  <si>
    <t>10000 GT以上</t>
    <rPh sb="8" eb="10">
      <t>イジョウ</t>
    </rPh>
    <phoneticPr fontId="1"/>
  </si>
  <si>
    <t>（ 三 田 尻 中 関 港 ）</t>
    <rPh sb="2" eb="3">
      <t>３</t>
    </rPh>
    <rPh sb="4" eb="5">
      <t>タ</t>
    </rPh>
    <rPh sb="6" eb="7">
      <t>シリ</t>
    </rPh>
    <rPh sb="8" eb="9">
      <t>ナカ</t>
    </rPh>
    <rPh sb="10" eb="11">
      <t>セキ</t>
    </rPh>
    <rPh sb="12" eb="13">
      <t>ミナト</t>
    </rPh>
    <phoneticPr fontId="1"/>
  </si>
  <si>
    <t>加入</t>
    <rPh sb="0" eb="2">
      <t>カニュウ</t>
    </rPh>
    <phoneticPr fontId="1"/>
  </si>
  <si>
    <t>乗込</t>
    <rPh sb="0" eb="2">
      <t>ノリコ</t>
    </rPh>
    <phoneticPr fontId="1"/>
  </si>
  <si>
    <t>上陸</t>
    <rPh sb="0" eb="2">
      <t>ジョウリク</t>
    </rPh>
    <phoneticPr fontId="1"/>
  </si>
  <si>
    <t>金属くず</t>
    <rPh sb="0" eb="2">
      <t>キンゾク</t>
    </rPh>
    <phoneticPr fontId="1"/>
  </si>
  <si>
    <t>（単位：ｍ）</t>
    <rPh sb="1" eb="3">
      <t>タンイ</t>
    </rPh>
    <phoneticPr fontId="1"/>
  </si>
  <si>
    <t>（各年 3月31日）</t>
    <rPh sb="1" eb="2">
      <t>カク</t>
    </rPh>
    <rPh sb="2" eb="3">
      <t>ネン</t>
    </rPh>
    <rPh sb="5" eb="6">
      <t>ツキ</t>
    </rPh>
    <rPh sb="8" eb="9">
      <t>ニチ</t>
    </rPh>
    <phoneticPr fontId="1"/>
  </si>
  <si>
    <t>小型船繋船岸延長</t>
    <rPh sb="0" eb="2">
      <t>コガタ</t>
    </rPh>
    <rPh sb="2" eb="3">
      <t>フネ</t>
    </rPh>
    <rPh sb="3" eb="4">
      <t>ツナ</t>
    </rPh>
    <rPh sb="4" eb="5">
      <t>フネ</t>
    </rPh>
    <rPh sb="5" eb="6">
      <t>キシ</t>
    </rPh>
    <rPh sb="6" eb="8">
      <t>エンチョウ</t>
    </rPh>
    <phoneticPr fontId="1"/>
  </si>
  <si>
    <t>大型船繋船岸延長</t>
    <rPh sb="0" eb="2">
      <t>オオガタ</t>
    </rPh>
    <rPh sb="2" eb="3">
      <t>フネ</t>
    </rPh>
    <rPh sb="3" eb="4">
      <t>ツナ</t>
    </rPh>
    <rPh sb="4" eb="5">
      <t>フネ</t>
    </rPh>
    <rPh sb="5" eb="6">
      <t>キシ</t>
    </rPh>
    <rPh sb="6" eb="8">
      <t>エンチョウ</t>
    </rPh>
    <phoneticPr fontId="1"/>
  </si>
  <si>
    <t>　資料：</t>
    <rPh sb="1" eb="3">
      <t>シリョウ</t>
    </rPh>
    <phoneticPr fontId="1"/>
  </si>
  <si>
    <t>鋼材</t>
    <rPh sb="0" eb="2">
      <t>コウザイ</t>
    </rPh>
    <phoneticPr fontId="1"/>
  </si>
  <si>
    <t>総　　　 　　　額</t>
    <rPh sb="8" eb="9">
      <t>ガク</t>
    </rPh>
    <phoneticPr fontId="1"/>
  </si>
  <si>
    <t xml:space="preserve"> 総    額</t>
    <rPh sb="6" eb="7">
      <t>ガク</t>
    </rPh>
    <phoneticPr fontId="1"/>
  </si>
  <si>
    <t>貨物用</t>
    <rPh sb="0" eb="2">
      <t>カモツ</t>
    </rPh>
    <rPh sb="2" eb="3">
      <t>ヨウ</t>
    </rPh>
    <phoneticPr fontId="1"/>
  </si>
  <si>
    <t>特殊用途車</t>
    <rPh sb="0" eb="2">
      <t>トクシュ</t>
    </rPh>
    <rPh sb="2" eb="4">
      <t>ヨウト</t>
    </rPh>
    <rPh sb="4" eb="5">
      <t>クルマ</t>
    </rPh>
    <phoneticPr fontId="1"/>
  </si>
  <si>
    <t>　　注）小型二輪は排気量が250㏄を超えるもので、軽自動車の二輪は排気量が125㏄を超え</t>
    <rPh sb="2" eb="3">
      <t>チュウ</t>
    </rPh>
    <phoneticPr fontId="1"/>
  </si>
  <si>
    <t>　　　　250㏄以下のもの。特殊用途車には大型特殊を、軽自動車の貨物用には三輪を含む。</t>
    <rPh sb="18" eb="19">
      <t>クルマ</t>
    </rPh>
    <phoneticPr fontId="1"/>
  </si>
  <si>
    <t>１事業者当たり車両数</t>
    <rPh sb="1" eb="3">
      <t>ジギョウ</t>
    </rPh>
    <rPh sb="3" eb="4">
      <t>シャ</t>
    </rPh>
    <rPh sb="4" eb="5">
      <t>ア</t>
    </rPh>
    <rPh sb="7" eb="9">
      <t>シャリョウ</t>
    </rPh>
    <rPh sb="9" eb="10">
      <t>スウ</t>
    </rPh>
    <phoneticPr fontId="1"/>
  </si>
  <si>
    <t>トン数</t>
    <rPh sb="2" eb="3">
      <t>スウ</t>
    </rPh>
    <phoneticPr fontId="1"/>
  </si>
  <si>
    <t>仕出国</t>
    <rPh sb="1" eb="2">
      <t>デ</t>
    </rPh>
    <phoneticPr fontId="1"/>
  </si>
  <si>
    <t>その他諸国合計</t>
    <phoneticPr fontId="1"/>
  </si>
  <si>
    <t>(％)</t>
    <phoneticPr fontId="1"/>
  </si>
  <si>
    <t>　　注）※印は年度末現在</t>
  </si>
  <si>
    <t>引受</t>
    <rPh sb="0" eb="2">
      <t>ヒキウ</t>
    </rPh>
    <phoneticPr fontId="1"/>
  </si>
  <si>
    <t>配達</t>
    <rPh sb="0" eb="2">
      <t>ハイタツ</t>
    </rPh>
    <phoneticPr fontId="1"/>
  </si>
  <si>
    <t>普通</t>
    <rPh sb="0" eb="2">
      <t>フツウ</t>
    </rPh>
    <phoneticPr fontId="1"/>
  </si>
  <si>
    <t>特殊</t>
    <rPh sb="0" eb="2">
      <t>トクシュ</t>
    </rPh>
    <phoneticPr fontId="1"/>
  </si>
  <si>
    <t>１日平均</t>
    <rPh sb="0" eb="2">
      <t>１ニチ</t>
    </rPh>
    <rPh sb="2" eb="4">
      <t>ヘイキン</t>
    </rPh>
    <phoneticPr fontId="1"/>
  </si>
  <si>
    <t>　資料：西日本電信電話（株） 山口支店</t>
    <rPh sb="1" eb="3">
      <t>シリョウ</t>
    </rPh>
    <phoneticPr fontId="1"/>
  </si>
  <si>
    <t>単位：千円</t>
    <rPh sb="0" eb="2">
      <t>タンイ</t>
    </rPh>
    <rPh sb="3" eb="5">
      <t>センエン</t>
    </rPh>
    <phoneticPr fontId="1"/>
  </si>
  <si>
    <t>※</t>
    <phoneticPr fontId="1"/>
  </si>
  <si>
    <t>※</t>
    <phoneticPr fontId="1"/>
  </si>
  <si>
    <t>(％)</t>
    <phoneticPr fontId="1"/>
  </si>
  <si>
    <t>注）加入電話は、一般加入電話、ビル電話及びメンバーズネットの総施設数。</t>
    <rPh sb="2" eb="4">
      <t>カニュウ</t>
    </rPh>
    <rPh sb="4" eb="6">
      <t>デンワ</t>
    </rPh>
    <rPh sb="8" eb="10">
      <t>イッパン</t>
    </rPh>
    <rPh sb="10" eb="12">
      <t>カニュウ</t>
    </rPh>
    <rPh sb="12" eb="14">
      <t>デンワ</t>
    </rPh>
    <rPh sb="17" eb="19">
      <t>デンワ</t>
    </rPh>
    <rPh sb="30" eb="31">
      <t>ソウ</t>
    </rPh>
    <rPh sb="31" eb="33">
      <t>シセツ</t>
    </rPh>
    <rPh sb="33" eb="34">
      <t>スウ</t>
    </rPh>
    <phoneticPr fontId="1"/>
  </si>
  <si>
    <t>133</t>
    <phoneticPr fontId="1"/>
  </si>
  <si>
    <t xml:space="preserve"> 電話の加入状況等</t>
    <rPh sb="1" eb="3">
      <t>デンワ</t>
    </rPh>
    <rPh sb="4" eb="6">
      <t>カニュウ</t>
    </rPh>
    <rPh sb="6" eb="8">
      <t>ジョウキョウ</t>
    </rPh>
    <rPh sb="8" eb="9">
      <t>トウ</t>
    </rPh>
    <phoneticPr fontId="1"/>
  </si>
  <si>
    <t>注）ＩＳＤＮとは、総合ディジタル通信網のことです。</t>
    <rPh sb="0" eb="1">
      <t>チュウ</t>
    </rPh>
    <rPh sb="9" eb="11">
      <t>ソウゴウ</t>
    </rPh>
    <rPh sb="16" eb="19">
      <t>ツウシンモウ</t>
    </rPh>
    <phoneticPr fontId="1"/>
  </si>
  <si>
    <t>インドネシア</t>
    <phoneticPr fontId="1"/>
  </si>
  <si>
    <t>食料品及び動物</t>
    <rPh sb="0" eb="3">
      <t>ショクリョウヒン</t>
    </rPh>
    <rPh sb="3" eb="4">
      <t>オヨ</t>
    </rPh>
    <rPh sb="5" eb="7">
      <t>ドウブツ</t>
    </rPh>
    <phoneticPr fontId="1"/>
  </si>
  <si>
    <t>不明</t>
    <rPh sb="0" eb="2">
      <t>フメイ</t>
    </rPh>
    <phoneticPr fontId="1"/>
  </si>
  <si>
    <t xml:space="preserve">  資料：日本郵便株式会社 防府支店　    注）外国郵便物は普通郵便物に含む。</t>
    <rPh sb="2" eb="4">
      <t>シリョウ</t>
    </rPh>
    <rPh sb="5" eb="7">
      <t>ニホン</t>
    </rPh>
    <rPh sb="7" eb="9">
      <t>ユウビン</t>
    </rPh>
    <rPh sb="9" eb="13">
      <t>カブシキガイシャ</t>
    </rPh>
    <rPh sb="14" eb="16">
      <t>ホウフ</t>
    </rPh>
    <rPh sb="16" eb="18">
      <t>シテン</t>
    </rPh>
    <rPh sb="23" eb="24">
      <t>チュウ</t>
    </rPh>
    <rPh sb="25" eb="27">
      <t>ガイコク</t>
    </rPh>
    <rPh sb="27" eb="30">
      <t>ユウビンブツ</t>
    </rPh>
    <rPh sb="31" eb="33">
      <t>フツウ</t>
    </rPh>
    <rPh sb="33" eb="36">
      <t>ユウビンブツ</t>
    </rPh>
    <rPh sb="37" eb="38">
      <t>フク</t>
    </rPh>
    <phoneticPr fontId="1"/>
  </si>
  <si>
    <t xml:space="preserve"> </t>
    <phoneticPr fontId="1"/>
  </si>
  <si>
    <t>(千km)</t>
    <rPh sb="1" eb="2">
      <t>セン</t>
    </rPh>
    <phoneticPr fontId="1"/>
  </si>
  <si>
    <t>(千回)</t>
    <rPh sb="1" eb="2">
      <t>セン</t>
    </rPh>
    <rPh sb="2" eb="3">
      <t>カイ</t>
    </rPh>
    <phoneticPr fontId="1"/>
  </si>
  <si>
    <t>(千人)</t>
    <rPh sb="1" eb="2">
      <t>セン</t>
    </rPh>
    <rPh sb="2" eb="3">
      <t>ニン</t>
    </rPh>
    <phoneticPr fontId="1"/>
  </si>
  <si>
    <t>(千円)</t>
    <rPh sb="1" eb="2">
      <t>セン</t>
    </rPh>
    <rPh sb="2" eb="3">
      <t>エン</t>
    </rPh>
    <phoneticPr fontId="1"/>
  </si>
  <si>
    <t>(キロ)</t>
    <phoneticPr fontId="1"/>
  </si>
  <si>
    <t>トン数階級別入港船舶 （三田尻中関港）</t>
    <rPh sb="2" eb="3">
      <t>スウ</t>
    </rPh>
    <rPh sb="3" eb="5">
      <t>カイキュウ</t>
    </rPh>
    <rPh sb="5" eb="6">
      <t>ベツ</t>
    </rPh>
    <rPh sb="6" eb="8">
      <t>ニュウコウ</t>
    </rPh>
    <rPh sb="8" eb="10">
      <t>センパク</t>
    </rPh>
    <phoneticPr fontId="1"/>
  </si>
  <si>
    <t>韓国</t>
    <rPh sb="0" eb="2">
      <t>カンコク</t>
    </rPh>
    <phoneticPr fontId="6"/>
  </si>
  <si>
    <t>ハイヤー・タクシー事業の概況</t>
    <rPh sb="9" eb="11">
      <t>ジギョウ</t>
    </rPh>
    <rPh sb="12" eb="14">
      <t>ガイキョウ</t>
    </rPh>
    <phoneticPr fontId="1"/>
  </si>
  <si>
    <t>品目別通関輸出入実績（三田尻中関港）</t>
    <rPh sb="0" eb="2">
      <t>ヒンモク</t>
    </rPh>
    <rPh sb="2" eb="3">
      <t>ベツ</t>
    </rPh>
    <rPh sb="3" eb="5">
      <t>ツウカン</t>
    </rPh>
    <rPh sb="5" eb="7">
      <t>ユシュツ</t>
    </rPh>
    <rPh sb="7" eb="8">
      <t>イ</t>
    </rPh>
    <rPh sb="8" eb="10">
      <t>ジッセキ</t>
    </rPh>
    <phoneticPr fontId="1"/>
  </si>
  <si>
    <t xml:space="preserve"> 　港　湾　施　設 （三田尻中関港）</t>
    <rPh sb="2" eb="5">
      <t>コウワン</t>
    </rPh>
    <rPh sb="6" eb="9">
      <t>シセツ</t>
    </rPh>
    <rPh sb="11" eb="14">
      <t>ミタジリ</t>
    </rPh>
    <rPh sb="14" eb="15">
      <t>ナカ</t>
    </rPh>
    <rPh sb="15" eb="16">
      <t>セキ</t>
    </rPh>
    <rPh sb="16" eb="17">
      <t>ミナト</t>
    </rPh>
    <phoneticPr fontId="1"/>
  </si>
  <si>
    <t>自動車部品</t>
    <rPh sb="0" eb="3">
      <t>ジドウシャ</t>
    </rPh>
    <rPh sb="3" eb="5">
      <t>ブヒン</t>
    </rPh>
    <phoneticPr fontId="6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</si>
  <si>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6"/>
  </si>
  <si>
    <t>ＩＳＤＮ
施設数</t>
    <rPh sb="5" eb="7">
      <t>シセツ</t>
    </rPh>
    <rPh sb="7" eb="8">
      <t>カズ</t>
    </rPh>
    <phoneticPr fontId="1"/>
  </si>
  <si>
    <t>ＩＳＤＮ施設数はＩＮＳネット64、ＩＮＳネット64・ライト、ＩＮＳネット64メンバーズ、ＩＮＳネット1500及びＩＮＳネット1500メンバーズの総施設数。ただし、ＩＮＳネット1500の1回線はＩＮＳネット64の10回線分で換算。</t>
    <rPh sb="4" eb="7">
      <t>シセツスウ</t>
    </rPh>
    <rPh sb="54" eb="55">
      <t>オヨ</t>
    </rPh>
    <rPh sb="72" eb="73">
      <t>ソウ</t>
    </rPh>
    <rPh sb="73" eb="75">
      <t>シセツ</t>
    </rPh>
    <rPh sb="75" eb="76">
      <t>スウ</t>
    </rPh>
    <rPh sb="93" eb="95">
      <t>カイセン</t>
    </rPh>
    <rPh sb="107" eb="109">
      <t>カイセン</t>
    </rPh>
    <rPh sb="109" eb="110">
      <t>ブン</t>
    </rPh>
    <rPh sb="111" eb="113">
      <t>カンザン</t>
    </rPh>
    <phoneticPr fontId="1"/>
  </si>
  <si>
    <t>9-1</t>
    <phoneticPr fontId="1"/>
  </si>
  <si>
    <t>9-2</t>
    <phoneticPr fontId="1"/>
  </si>
  <si>
    <t>9-3</t>
    <phoneticPr fontId="1"/>
  </si>
  <si>
    <t>9-4</t>
    <phoneticPr fontId="1"/>
  </si>
  <si>
    <t>9-7</t>
    <phoneticPr fontId="1"/>
  </si>
  <si>
    <t>9-8</t>
    <phoneticPr fontId="1"/>
  </si>
  <si>
    <t>9-9</t>
    <phoneticPr fontId="1"/>
  </si>
  <si>
    <t>9-10</t>
    <phoneticPr fontId="1"/>
  </si>
  <si>
    <t>9-11</t>
    <phoneticPr fontId="1"/>
  </si>
  <si>
    <t>9-12</t>
    <phoneticPr fontId="1"/>
  </si>
  <si>
    <t>9-13</t>
    <phoneticPr fontId="1"/>
  </si>
  <si>
    <t>9-14</t>
    <phoneticPr fontId="1"/>
  </si>
  <si>
    <t>9-15</t>
    <phoneticPr fontId="1"/>
  </si>
  <si>
    <t>港湾別海上移出入貨物量（三田尻中関港）</t>
    <phoneticPr fontId="1"/>
  </si>
  <si>
    <t>インドネシア</t>
  </si>
  <si>
    <t>ブルネイ</t>
  </si>
  <si>
    <t>マレーシア</t>
  </si>
  <si>
    <t>アラブ首長国</t>
  </si>
  <si>
    <t>オマーン</t>
  </si>
  <si>
    <t>カタール</t>
  </si>
  <si>
    <t>クウェート</t>
  </si>
  <si>
    <t>バーレーン</t>
  </si>
  <si>
    <t>ヨルダン</t>
  </si>
  <si>
    <t>モロッコ</t>
  </si>
  <si>
    <t>タンザニア</t>
  </si>
  <si>
    <t>グアテマラ</t>
  </si>
  <si>
    <t>コスタリカ</t>
  </si>
  <si>
    <t>徳山下松</t>
  </si>
  <si>
    <t>姫路</t>
  </si>
  <si>
    <t>福山</t>
  </si>
  <si>
    <t>大分</t>
  </si>
  <si>
    <t>名古屋</t>
  </si>
  <si>
    <t>水島</t>
  </si>
  <si>
    <t>今切</t>
  </si>
  <si>
    <t>東播磨</t>
  </si>
  <si>
    <t>資料：財務省貿易統計　　　</t>
    <rPh sb="3" eb="6">
      <t>ザイムショウ</t>
    </rPh>
    <rPh sb="6" eb="8">
      <t>ボウエキ</t>
    </rPh>
    <rPh sb="8" eb="10">
      <t>トウケイ</t>
    </rPh>
    <phoneticPr fontId="1"/>
  </si>
  <si>
    <t>　資料：財務省貿易統計　　　注）輸出額10億円以上又は輸入額1億円以上の相手国（地域）のみ表章</t>
    <rPh sb="25" eb="26">
      <t>マタ</t>
    </rPh>
    <phoneticPr fontId="1"/>
  </si>
  <si>
    <t>9-6  国別海上輸出入貨物量（三田尻中関港）</t>
    <phoneticPr fontId="1"/>
  </si>
  <si>
    <t>電気通信普及状況</t>
    <phoneticPr fontId="1"/>
  </si>
  <si>
    <t>元</t>
    <rPh sb="0" eb="1">
      <t>ガン</t>
    </rPh>
    <phoneticPr fontId="1"/>
  </si>
  <si>
    <t>令和</t>
    <rPh sb="0" eb="1">
      <t>レイ</t>
    </rPh>
    <rPh sb="1" eb="2">
      <t>ワ</t>
    </rPh>
    <phoneticPr fontId="1"/>
  </si>
  <si>
    <t>　</t>
    <phoneticPr fontId="1"/>
  </si>
  <si>
    <t>令和</t>
    <rPh sb="0" eb="2">
      <t>レイワ</t>
    </rPh>
    <phoneticPr fontId="1"/>
  </si>
  <si>
    <t>資料：中国運輸局「運輸要覧」</t>
    <rPh sb="0" eb="2">
      <t>シリョウ</t>
    </rPh>
    <rPh sb="3" eb="5">
      <t>チュウゴク</t>
    </rPh>
    <rPh sb="5" eb="7">
      <t>ウンユ</t>
    </rPh>
    <rPh sb="7" eb="8">
      <t>キョク</t>
    </rPh>
    <rPh sb="9" eb="13">
      <t>ウンユヨウラン</t>
    </rPh>
    <phoneticPr fontId="1"/>
  </si>
  <si>
    <t>コロンビア</t>
  </si>
  <si>
    <t>分類不能のもの</t>
    <rPh sb="0" eb="2">
      <t>ブンルイ</t>
    </rPh>
    <rPh sb="2" eb="4">
      <t>フノウ</t>
    </rPh>
    <phoneticPr fontId="6"/>
  </si>
  <si>
    <t>横浜</t>
  </si>
  <si>
    <t>薪炭</t>
    <rPh sb="0" eb="1">
      <t>マキ</t>
    </rPh>
    <rPh sb="1" eb="2">
      <t>スミ</t>
    </rPh>
    <phoneticPr fontId="1"/>
  </si>
  <si>
    <t>石炭</t>
    <rPh sb="0" eb="2">
      <t>セキタン</t>
    </rPh>
    <phoneticPr fontId="1"/>
  </si>
  <si>
    <t>NO</t>
  </si>
  <si>
    <t>KG</t>
  </si>
  <si>
    <t>MT</t>
  </si>
  <si>
    <t>アメリカ合衆国</t>
    <rPh sb="4" eb="7">
      <t>ガッシュウコク</t>
    </rPh>
    <phoneticPr fontId="1"/>
  </si>
  <si>
    <t>南アフリカ共和国</t>
    <rPh sb="5" eb="7">
      <t>キョウワ</t>
    </rPh>
    <rPh sb="7" eb="8">
      <t>コク</t>
    </rPh>
    <phoneticPr fontId="1"/>
  </si>
  <si>
    <t>最終船卸国</t>
    <rPh sb="0" eb="2">
      <t>サイシュウ</t>
    </rPh>
    <rPh sb="2" eb="3">
      <t>フネ</t>
    </rPh>
    <rPh sb="3" eb="4">
      <t>オロシ</t>
    </rPh>
    <rPh sb="4" eb="5">
      <t>コク</t>
    </rPh>
    <phoneticPr fontId="6"/>
  </si>
  <si>
    <t>スロバキア</t>
    <phoneticPr fontId="1"/>
  </si>
  <si>
    <t>ルーマニア</t>
    <phoneticPr fontId="1"/>
  </si>
  <si>
    <t>令和</t>
  </si>
  <si>
    <t>令和３年</t>
    <rPh sb="0" eb="1">
      <t>レイ</t>
    </rPh>
    <rPh sb="1" eb="2">
      <t>ワ</t>
    </rPh>
    <rPh sb="3" eb="4">
      <t>ネン</t>
    </rPh>
    <phoneticPr fontId="1"/>
  </si>
  <si>
    <t>令和２年度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</si>
  <si>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令和２年</t>
    <rPh sb="0" eb="1">
      <t>レイ</t>
    </rPh>
    <rPh sb="1" eb="2">
      <t>ワ</t>
    </rPh>
    <rPh sb="3" eb="4">
      <t>ドシ</t>
    </rPh>
    <phoneticPr fontId="1"/>
  </si>
  <si>
    <t>平成31年/令和元年</t>
    <rPh sb="0" eb="2">
      <t>ヘイセイ</t>
    </rPh>
    <rPh sb="4" eb="5">
      <t>ネン</t>
    </rPh>
    <rPh sb="6" eb="8">
      <t>レイワ</t>
    </rPh>
    <rPh sb="8" eb="9">
      <t>ガン</t>
    </rPh>
    <phoneticPr fontId="1"/>
  </si>
  <si>
    <t>　資料：国土交通省「港湾統計年報」・山口県統計年鑑</t>
    <rPh sb="1" eb="3">
      <t>シリョウ</t>
    </rPh>
    <rPh sb="4" eb="9">
      <t>コクドコウツウショウ</t>
    </rPh>
    <rPh sb="10" eb="12">
      <t>コウワン</t>
    </rPh>
    <rPh sb="12" eb="14">
      <t>トウケイ</t>
    </rPh>
    <rPh sb="14" eb="16">
      <t>ネンポウ</t>
    </rPh>
    <phoneticPr fontId="1"/>
  </si>
  <si>
    <t>山口県港湾課・山口県統計年鑑</t>
    <rPh sb="0" eb="2">
      <t>ヤマグチ</t>
    </rPh>
    <rPh sb="2" eb="3">
      <t>ケン</t>
    </rPh>
    <rPh sb="3" eb="5">
      <t>コウワン</t>
    </rPh>
    <rPh sb="5" eb="6">
      <t>カ</t>
    </rPh>
    <phoneticPr fontId="1"/>
  </si>
  <si>
    <t>資料：中国運輸局山口運輸支局・山口県統計年鑑</t>
    <rPh sb="0" eb="2">
      <t>シリョウ</t>
    </rPh>
    <rPh sb="15" eb="17">
      <t>ヤマグチ</t>
    </rPh>
    <rPh sb="17" eb="18">
      <t>ケン</t>
    </rPh>
    <rPh sb="18" eb="22">
      <t>トウケイネンカン</t>
    </rPh>
    <phoneticPr fontId="1"/>
  </si>
  <si>
    <t>トルコ</t>
  </si>
  <si>
    <t>グァム</t>
  </si>
  <si>
    <t>ケニア</t>
  </si>
  <si>
    <t>仕向県・港名</t>
    <rPh sb="0" eb="1">
      <t>シ</t>
    </rPh>
    <rPh sb="1" eb="2">
      <t>コウ</t>
    </rPh>
    <rPh sb="2" eb="3">
      <t>ケン</t>
    </rPh>
    <rPh sb="4" eb="5">
      <t>ミナト</t>
    </rPh>
    <rPh sb="5" eb="6">
      <t>メイ</t>
    </rPh>
    <phoneticPr fontId="1"/>
  </si>
  <si>
    <t>大阪府</t>
  </si>
  <si>
    <t>岡山県</t>
  </si>
  <si>
    <t>山口県</t>
  </si>
  <si>
    <t>広島県</t>
  </si>
  <si>
    <t>兵庫県</t>
  </si>
  <si>
    <t>愛知県</t>
  </si>
  <si>
    <t>神奈川県</t>
  </si>
  <si>
    <t>大分県</t>
  </si>
  <si>
    <t>山口県</t>
    <rPh sb="0" eb="2">
      <t>ヤマグチ</t>
    </rPh>
    <rPh sb="2" eb="3">
      <t>ケン</t>
    </rPh>
    <phoneticPr fontId="1"/>
  </si>
  <si>
    <t>茨城県</t>
  </si>
  <si>
    <t>徳島県</t>
  </si>
  <si>
    <t>佐賀関</t>
  </si>
  <si>
    <t>9-5  品目別海上貨物運送量（三田尻中関港）</t>
    <rPh sb="5" eb="8">
      <t>ヒンモクベツ</t>
    </rPh>
    <rPh sb="8" eb="10">
      <t>カイジョウ</t>
    </rPh>
    <rPh sb="10" eb="12">
      <t>カモツ</t>
    </rPh>
    <rPh sb="12" eb="14">
      <t>ウンソウ</t>
    </rPh>
    <rPh sb="14" eb="15">
      <t>リョウ</t>
    </rPh>
    <phoneticPr fontId="1"/>
  </si>
  <si>
    <t>防府東ＩＣ</t>
    <rPh sb="0" eb="2">
      <t>ホウフ</t>
    </rPh>
    <rPh sb="2" eb="3">
      <t>ヒガシ</t>
    </rPh>
    <phoneticPr fontId="1"/>
  </si>
  <si>
    <t>防府西ＩＣ</t>
    <rPh sb="0" eb="2">
      <t>ホウフ</t>
    </rPh>
    <rPh sb="2" eb="3">
      <t>ニシ</t>
    </rPh>
    <phoneticPr fontId="1"/>
  </si>
  <si>
    <t>資料：西日本高速道路（株）中国支社・山口県統計年鑑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rPh sb="11" eb="12">
      <t>カブ</t>
    </rPh>
    <rPh sb="13" eb="15">
      <t>チュウゴク</t>
    </rPh>
    <rPh sb="15" eb="17">
      <t>シシャ</t>
    </rPh>
    <rPh sb="18" eb="21">
      <t>ヤマグチケン</t>
    </rPh>
    <rPh sb="21" eb="23">
      <t>トウケイ</t>
    </rPh>
    <rPh sb="23" eb="25">
      <t>ネンカン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</si>
  <si>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</si>
  <si>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令和2年</t>
    <rPh sb="0" eb="2">
      <t>レイワ</t>
    </rPh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</si>
  <si>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</si>
  <si>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</si>
  <si>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令和３年</t>
    <rPh sb="0" eb="1">
      <t>レイ</t>
    </rPh>
    <rPh sb="1" eb="2">
      <t>ワ</t>
    </rPh>
    <rPh sb="3" eb="4">
      <t>ドシ</t>
    </rPh>
    <phoneticPr fontId="1"/>
  </si>
  <si>
    <t>砂糖</t>
    <rPh sb="0" eb="2">
      <t>サトウ</t>
    </rPh>
    <phoneticPr fontId="1"/>
  </si>
  <si>
    <t>　　　　 …</t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</si>
  <si>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</si>
  <si>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令和3年</t>
    <rPh sb="0" eb="2">
      <t>レイワ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</si>
  <si>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</si>
  <si>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</si>
  <si>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</si>
  <si>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</si>
  <si>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</si>
  <si>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</si>
  <si>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令和４年</t>
    <rPh sb="0" eb="1">
      <t>レイ</t>
    </rPh>
    <rPh sb="1" eb="2">
      <t>ワ</t>
    </rPh>
    <rPh sb="3" eb="4">
      <t>ドシ</t>
    </rPh>
    <phoneticPr fontId="1"/>
  </si>
  <si>
    <t>年度</t>
    <rPh sb="0" eb="2">
      <t>ネンド</t>
    </rPh>
    <phoneticPr fontId="1"/>
  </si>
  <si>
    <t>スウェーデン</t>
  </si>
  <si>
    <t>アイルランド</t>
  </si>
  <si>
    <t>ハンガリー</t>
  </si>
  <si>
    <t>クロアチア</t>
  </si>
  <si>
    <t>完成自動車</t>
    <rPh sb="0" eb="2">
      <t>カンセイ</t>
    </rPh>
    <rPh sb="2" eb="5">
      <t>ジドウシャ</t>
    </rPh>
    <phoneticPr fontId="6"/>
  </si>
  <si>
    <t>令和6年</t>
    <rPh sb="0" eb="1">
      <t>レイ</t>
    </rPh>
    <rPh sb="1" eb="2">
      <t>ワ</t>
    </rPh>
    <rPh sb="3" eb="4">
      <t>ネン</t>
    </rPh>
    <phoneticPr fontId="1"/>
  </si>
  <si>
    <t>令和4年</t>
    <rPh sb="0" eb="2">
      <t>レイワ</t>
    </rPh>
    <phoneticPr fontId="1"/>
  </si>
  <si>
    <t>令和６年</t>
    <rPh sb="0" eb="1">
      <t>レイ</t>
    </rPh>
    <rPh sb="1" eb="2">
      <t>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</si>
  <si>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ドシ</t>
    </rPh>
    <phoneticPr fontId="1"/>
  </si>
  <si>
    <t>令和５年度</t>
    <rPh sb="0" eb="1">
      <t>レイ</t>
    </rPh>
    <rPh sb="1" eb="2">
      <t>ワ</t>
    </rPh>
    <rPh sb="3" eb="4">
      <t>ネン</t>
    </rPh>
    <rPh sb="4" eb="5">
      <t>ド</t>
    </rPh>
    <phoneticPr fontId="1"/>
  </si>
  <si>
    <t>バーレーン</t>
    <phoneticPr fontId="1"/>
  </si>
  <si>
    <t>ポルトガル</t>
    <phoneticPr fontId="1"/>
  </si>
  <si>
    <t>スロベニア</t>
    <phoneticPr fontId="1"/>
  </si>
  <si>
    <t>国別通関輸出入実績（三田尻中関港）</t>
    <phoneticPr fontId="1"/>
  </si>
  <si>
    <t>和歌山県</t>
  </si>
  <si>
    <t>福岡県</t>
  </si>
  <si>
    <t>鹿児島県</t>
  </si>
  <si>
    <t>北九州</t>
  </si>
  <si>
    <t>海上</t>
  </si>
  <si>
    <t>その他</t>
  </si>
  <si>
    <t>大阪</t>
  </si>
  <si>
    <t>堺泉北</t>
  </si>
  <si>
    <t>県内諸港</t>
  </si>
  <si>
    <t>広島</t>
  </si>
  <si>
    <t>神戸</t>
  </si>
  <si>
    <t>愛媛県</t>
  </si>
  <si>
    <t>長崎県</t>
  </si>
  <si>
    <t>呉</t>
  </si>
  <si>
    <t>宇部</t>
  </si>
  <si>
    <t>小野田</t>
  </si>
  <si>
    <t>今治</t>
  </si>
  <si>
    <t>若松</t>
  </si>
  <si>
    <t>蒲刈</t>
  </si>
  <si>
    <t>津久見</t>
  </si>
  <si>
    <t>鹿島</t>
  </si>
  <si>
    <t>三重県</t>
  </si>
  <si>
    <t>四日市</t>
  </si>
  <si>
    <t>河和</t>
  </si>
  <si>
    <t>鹿児島</t>
  </si>
  <si>
    <t>中国</t>
  </si>
  <si>
    <t>中国(ホンコン)</t>
  </si>
  <si>
    <t>サウジアラビア</t>
  </si>
  <si>
    <t>レバノン</t>
  </si>
  <si>
    <t>ニュージーランド</t>
  </si>
  <si>
    <t>マダガスカル</t>
  </si>
  <si>
    <t>モザンビーク</t>
  </si>
  <si>
    <t>モーリシャス</t>
  </si>
  <si>
    <t>レユニオン</t>
  </si>
  <si>
    <t>エルサルバドル</t>
  </si>
  <si>
    <t>プエルトリコ</t>
  </si>
  <si>
    <t>ホンジュラス</t>
  </si>
  <si>
    <t>ドミニカ</t>
  </si>
  <si>
    <t>エクアドル</t>
  </si>
  <si>
    <t>韓国</t>
  </si>
  <si>
    <t>令和7年</t>
    <rPh sb="0" eb="1">
      <t>レイ</t>
    </rPh>
    <rPh sb="1" eb="2">
      <t>ワ</t>
    </rPh>
    <rPh sb="3" eb="4">
      <t>ネン</t>
    </rPh>
    <phoneticPr fontId="1"/>
  </si>
  <si>
    <t>令和5年</t>
    <rPh sb="0" eb="2">
      <t>レイワ</t>
    </rPh>
    <phoneticPr fontId="1"/>
  </si>
  <si>
    <t>(令和６年)</t>
    <rPh sb="1" eb="3">
      <t>レイワ</t>
    </rPh>
    <rPh sb="4" eb="5">
      <t>ネン</t>
    </rPh>
    <phoneticPr fontId="1"/>
  </si>
  <si>
    <t>仏領ポリネシア</t>
  </si>
  <si>
    <t>エジプト</t>
  </si>
  <si>
    <t>ガボン</t>
  </si>
  <si>
    <t>コートジボアール</t>
  </si>
  <si>
    <t>ジャマイカ</t>
  </si>
  <si>
    <t>トリニダード・トバゴ</t>
  </si>
  <si>
    <t>パナマ</t>
  </si>
  <si>
    <t>アルバ</t>
  </si>
  <si>
    <t>蘭領アンティル</t>
  </si>
  <si>
    <t>グアドループ</t>
  </si>
  <si>
    <t>セントビンセント</t>
  </si>
  <si>
    <t>ペルー</t>
  </si>
  <si>
    <t>諸国</t>
  </si>
  <si>
    <t>メキシコ</t>
    <phoneticPr fontId="6"/>
  </si>
  <si>
    <t>産業機械</t>
    <rPh sb="0" eb="4">
      <t>サンギョウキカイ</t>
    </rPh>
    <phoneticPr fontId="6"/>
  </si>
  <si>
    <t>オーストラリア</t>
    <phoneticPr fontId="6"/>
  </si>
  <si>
    <t>分類不能のもの</t>
  </si>
  <si>
    <t>タイ</t>
    <phoneticPr fontId="6"/>
  </si>
  <si>
    <t>重油</t>
  </si>
  <si>
    <t>化学薬品</t>
  </si>
  <si>
    <t>糸及び紡績半製品</t>
  </si>
  <si>
    <t>最終船卸国</t>
    <phoneticPr fontId="6"/>
  </si>
  <si>
    <t>田辺</t>
  </si>
  <si>
    <t>金属製品</t>
    <rPh sb="0" eb="4">
      <t>キンゾクセイヒン</t>
    </rPh>
    <phoneticPr fontId="1"/>
  </si>
  <si>
    <t>佐世保</t>
  </si>
  <si>
    <t>大島</t>
  </si>
  <si>
    <t>鳥取県</t>
  </si>
  <si>
    <t>境</t>
  </si>
  <si>
    <t>大西</t>
  </si>
  <si>
    <t>松浦</t>
  </si>
  <si>
    <t>重油</t>
    <rPh sb="0" eb="2">
      <t>ジュウユ</t>
    </rPh>
    <phoneticPr fontId="1"/>
  </si>
  <si>
    <t>化学薬品</t>
    <rPh sb="0" eb="4">
      <t>カガクヤクヒン</t>
    </rPh>
    <phoneticPr fontId="1"/>
  </si>
  <si>
    <t>香川県</t>
  </si>
  <si>
    <t>坂出</t>
  </si>
  <si>
    <t>取合せ品</t>
  </si>
  <si>
    <t>尾崎</t>
  </si>
  <si>
    <t>電気機械</t>
    <phoneticPr fontId="1"/>
  </si>
  <si>
    <t>その他機械</t>
    <phoneticPr fontId="1"/>
  </si>
  <si>
    <t>阪南</t>
  </si>
  <si>
    <t>化学薬品</t>
    <phoneticPr fontId="1"/>
  </si>
  <si>
    <t>その他機械</t>
    <rPh sb="2" eb="5">
      <t>タキカイ</t>
    </rPh>
    <phoneticPr fontId="1"/>
  </si>
  <si>
    <t>ジョージア</t>
  </si>
  <si>
    <t>令和７年</t>
    <rPh sb="0" eb="1">
      <t>レイ</t>
    </rPh>
    <rPh sb="1" eb="2">
      <t>ワ</t>
    </rPh>
    <rPh sb="3" eb="4">
      <t>ネン</t>
    </rPh>
    <phoneticPr fontId="1"/>
  </si>
  <si>
    <t>令和６年度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</si>
  <si>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令和６年</t>
    <rPh sb="0" eb="1">
      <t>レイ</t>
    </rPh>
    <rPh sb="1" eb="2">
      <t>ワ</t>
    </rPh>
    <rPh sb="3" eb="4">
      <t>ドシ</t>
    </rPh>
    <phoneticPr fontId="1"/>
  </si>
  <si>
    <t>チリ</t>
    <phoneticPr fontId="6"/>
  </si>
  <si>
    <t>尼崎西宮芦屋</t>
    <phoneticPr fontId="1"/>
  </si>
  <si>
    <t>Ｃ</t>
    <phoneticPr fontId="1"/>
  </si>
  <si>
    <t>Ｄ</t>
    <phoneticPr fontId="1"/>
  </si>
  <si>
    <t>Ｃ＋Ｄ</t>
    <phoneticPr fontId="1"/>
  </si>
  <si>
    <t>プエルトリコ（米）</t>
    <rPh sb="7" eb="8">
      <t>コメ</t>
    </rPh>
    <phoneticPr fontId="1"/>
  </si>
  <si>
    <t>(単位：施設数)</t>
    <rPh sb="1" eb="3">
      <t>タンイ</t>
    </rPh>
    <rPh sb="4" eb="7">
      <t>シセツスウ</t>
    </rPh>
    <phoneticPr fontId="1"/>
  </si>
  <si>
    <r>
      <rPr>
        <sz val="8"/>
        <color theme="1"/>
        <rFont val="ＭＳ 明朝"/>
        <family val="1"/>
        <charset val="128"/>
      </rPr>
      <t>（平成31年）</t>
    </r>
    <r>
      <rPr>
        <sz val="10.5"/>
        <color theme="1"/>
        <rFont val="ＭＳ 明朝"/>
        <family val="1"/>
        <charset val="128"/>
      </rPr>
      <t>令和</t>
    </r>
    <rPh sb="1" eb="3">
      <t>ヘイセイ</t>
    </rPh>
    <rPh sb="5" eb="6">
      <t>ネン</t>
    </rPh>
    <rPh sb="7" eb="9">
      <t>レイワ</t>
    </rPh>
    <phoneticPr fontId="1"/>
  </si>
  <si>
    <r>
      <rPr>
        <sz val="7"/>
        <color theme="1"/>
        <rFont val="ＭＳ 明朝"/>
        <family val="1"/>
        <charset val="128"/>
      </rPr>
      <t>（平成31年）</t>
    </r>
    <r>
      <rPr>
        <sz val="10.5"/>
        <color theme="1"/>
        <rFont val="ＭＳ 明朝"/>
        <family val="1"/>
        <charset val="128"/>
      </rPr>
      <t>令和</t>
    </r>
    <rPh sb="1" eb="3">
      <t>ヘイセイ</t>
    </rPh>
    <rPh sb="5" eb="6">
      <t>ネン</t>
    </rPh>
    <rPh sb="7" eb="9">
      <t>レイワ</t>
    </rPh>
    <phoneticPr fontId="1"/>
  </si>
  <si>
    <t>（続き）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</si>
</sst>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\ ###\ ###\ "/>
    <numFmt numFmtId="177" formatCode="0.0_ "/>
    <numFmt numFmtId="178" formatCode="#\ ###\ ###\ ;;&quot;-&quot;"/>
    <numFmt numFmtId="179" formatCode="#\ ###\ ###\ ;;&quot;- &quot;"/>
    <numFmt numFmtId="180" formatCode="0.0_);[Red]\(0.0\)"/>
    <numFmt numFmtId="181" formatCode="#\ ###\ ###;;&quot;-&quot;"/>
    <numFmt numFmtId="182" formatCode="#\ ###\ ###\ \ ;;&quot;-  &quot;"/>
    <numFmt numFmtId="183" formatCode="#\ ###\ ##0\ "/>
    <numFmt numFmtId="184" formatCode="#\ ###\ ###\ \ ;;&quot;- &quot;"/>
    <numFmt numFmtId="185" formatCode="#\ ###\ ###\ \ \ \ \ \ "/>
    <numFmt numFmtId="186" formatCode="#\ \ ###\ \ ###\ \ \ \ \ "/>
    <numFmt numFmtId="187" formatCode="#\ \ ###\ \ ###\ \ \ \ \ \ "/>
    <numFmt numFmtId="188" formatCode="#\ ###\ ###\ ;;&quot;… &quot;"/>
    <numFmt numFmtId="189" formatCode="_ * #,##0.0_ ;_ * \-#,##0.0_ ;_ * &quot;-&quot;?_ ;_ @_ "/>
    <numFmt numFmtId="190" formatCode="#\ ###\ ###"/>
    <numFmt numFmtId="191" formatCode="#\ ###\ ###\ ###;;&quot;-&quot;"/>
  </numFmts>
  <fonts count="22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ＤＦ極太明朝体"/>
      <family val="3"/>
      <charset val="128"/>
    </font>
    <font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ＤＦ特太ゴシック体"/>
      <family val="3"/>
      <charset val="128"/>
    </font>
    <font>
      <sz val="1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ＤＦ特太ゴシック体"/>
      <family val="3"/>
      <charset val="128"/>
    </font>
    <font>
      <sz val="10.3"/>
      <color theme="1"/>
      <name val="ＭＳ 明朝"/>
      <family val="1"/>
      <charset val="128"/>
    </font>
    <font>
      <sz val="10.3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6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4" fontId="2" fillId="0" borderId="6" xfId="0" applyNumberFormat="1" applyFont="1" applyFill="1" applyBorder="1" applyAlignment="1">
      <alignment vertical="center"/>
    </xf>
    <xf numFmtId="184" fontId="2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84" fontId="4" fillId="0" borderId="8" xfId="0" applyNumberFormat="1" applyFont="1" applyFill="1" applyBorder="1" applyAlignment="1">
      <alignment vertical="center"/>
    </xf>
    <xf numFmtId="184" fontId="4" fillId="0" borderId="2" xfId="0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9" fillId="0" borderId="0" xfId="0" quotePrefix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justifyLastLine="1"/>
    </xf>
    <xf numFmtId="179" fontId="9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0" xfId="0" quotePrefix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top" justifyLastLine="1"/>
    </xf>
    <xf numFmtId="0" fontId="9" fillId="0" borderId="26" xfId="0" applyFont="1" applyFill="1" applyBorder="1" applyAlignment="1">
      <alignment horizontal="distributed" justifyLastLine="1"/>
    </xf>
    <xf numFmtId="0" fontId="9" fillId="0" borderId="24" xfId="0" applyFont="1" applyFill="1" applyBorder="1" applyAlignment="1">
      <alignment horizontal="distributed" vertical="center" justifyLastLine="1"/>
    </xf>
    <xf numFmtId="181" fontId="9" fillId="0" borderId="6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6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178" fontId="12" fillId="0" borderId="6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81" fontId="9" fillId="0" borderId="8" xfId="0" applyNumberFormat="1" applyFont="1" applyFill="1" applyBorder="1" applyAlignment="1">
      <alignment vertical="center"/>
    </xf>
    <xf numFmtId="181" fontId="9" fillId="0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5" xfId="0" applyFont="1" applyFill="1" applyBorder="1" applyAlignment="1">
      <alignment horizontal="distributed" vertical="center" wrapText="1" justifyLastLine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9" fontId="9" fillId="0" borderId="6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9" fontId="12" fillId="0" borderId="6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9" fillId="0" borderId="0" xfId="0" applyFont="1" applyFill="1" applyAlignment="1"/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top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56" fontId="9" fillId="0" borderId="0" xfId="0" quotePrefix="1" applyNumberFormat="1" applyFont="1" applyFill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vertical="center"/>
    </xf>
    <xf numFmtId="188" fontId="9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88" fontId="12" fillId="0" borderId="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9" fontId="9" fillId="0" borderId="10" xfId="0" applyNumberFormat="1" applyFont="1" applyFill="1" applyBorder="1" applyAlignment="1">
      <alignment horizontal="distributed" vertical="center" justifyLastLine="1"/>
    </xf>
    <xf numFmtId="179" fontId="12" fillId="0" borderId="10" xfId="0" applyNumberFormat="1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vertical="center"/>
    </xf>
    <xf numFmtId="180" fontId="9" fillId="0" borderId="2" xfId="0" applyNumberFormat="1" applyFont="1" applyFill="1" applyBorder="1" applyAlignment="1">
      <alignment vertical="center"/>
    </xf>
    <xf numFmtId="180" fontId="12" fillId="0" borderId="2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top"/>
    </xf>
    <xf numFmtId="179" fontId="9" fillId="0" borderId="0" xfId="0" applyNumberFormat="1" applyFont="1" applyFill="1" applyBorder="1" applyAlignment="1">
      <alignment vertical="top"/>
    </xf>
    <xf numFmtId="179" fontId="12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/>
    <xf numFmtId="179" fontId="9" fillId="0" borderId="0" xfId="0" applyNumberFormat="1" applyFont="1" applyFill="1" applyBorder="1" applyAlignment="1"/>
    <xf numFmtId="179" fontId="12" fillId="0" borderId="0" xfId="0" applyNumberFormat="1" applyFont="1" applyFill="1" applyBorder="1" applyAlignment="1"/>
    <xf numFmtId="188" fontId="9" fillId="0" borderId="0" xfId="0" applyNumberFormat="1" applyFont="1" applyFill="1" applyBorder="1" applyAlignment="1">
      <alignment horizontal="center" vertical="center"/>
    </xf>
    <xf numFmtId="188" fontId="12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distributed" vertical="center"/>
    </xf>
    <xf numFmtId="179" fontId="9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81" fontId="12" fillId="0" borderId="6" xfId="0" applyNumberFormat="1" applyFont="1" applyFill="1" applyBorder="1" applyAlignment="1">
      <alignment vertical="center"/>
    </xf>
    <xf numFmtId="191" fontId="12" fillId="0" borderId="0" xfId="0" applyNumberFormat="1" applyFont="1" applyFill="1" applyBorder="1" applyAlignment="1">
      <alignment vertical="center"/>
    </xf>
    <xf numFmtId="181" fontId="15" fillId="0" borderId="0" xfId="0" applyNumberFormat="1" applyFont="1" applyFill="1" applyAlignment="1">
      <alignment vertical="center"/>
    </xf>
    <xf numFmtId="181" fontId="11" fillId="0" borderId="0" xfId="0" applyNumberFormat="1" applyFont="1" applyFill="1" applyAlignment="1">
      <alignment vertical="center"/>
    </xf>
    <xf numFmtId="181" fontId="9" fillId="0" borderId="0" xfId="0" applyNumberFormat="1" applyFont="1" applyFill="1" applyAlignment="1">
      <alignment vertical="center"/>
    </xf>
    <xf numFmtId="191" fontId="15" fillId="0" borderId="0" xfId="0" applyNumberFormat="1" applyFont="1" applyFill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 justifyLastLine="1"/>
    </xf>
    <xf numFmtId="0" fontId="9" fillId="0" borderId="0" xfId="0" quotePrefix="1" applyFont="1" applyFill="1" applyAlignment="1">
      <alignment horizontal="right" vertical="center"/>
    </xf>
    <xf numFmtId="0" fontId="9" fillId="0" borderId="19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right" vertical="center" justifyLastLine="1"/>
    </xf>
    <xf numFmtId="179" fontId="12" fillId="0" borderId="22" xfId="0" applyNumberFormat="1" applyFont="1" applyFill="1" applyBorder="1"/>
    <xf numFmtId="179" fontId="12" fillId="0" borderId="23" xfId="0" applyNumberFormat="1" applyFont="1" applyFill="1" applyBorder="1"/>
    <xf numFmtId="179" fontId="9" fillId="0" borderId="0" xfId="0" applyNumberFormat="1" applyFont="1" applyFill="1" applyBorder="1"/>
    <xf numFmtId="179" fontId="9" fillId="0" borderId="23" xfId="0" applyNumberFormat="1" applyFont="1" applyFill="1" applyBorder="1"/>
    <xf numFmtId="177" fontId="9" fillId="0" borderId="0" xfId="0" applyNumberFormat="1" applyFont="1" applyFill="1" applyAlignment="1">
      <alignment horizontal="right"/>
    </xf>
    <xf numFmtId="177" fontId="12" fillId="0" borderId="0" xfId="0" applyNumberFormat="1" applyFont="1" applyFill="1" applyAlignment="1">
      <alignment horizontal="right" vertical="center"/>
    </xf>
    <xf numFmtId="179" fontId="12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179" fontId="12" fillId="0" borderId="0" xfId="3" applyNumberFormat="1" applyFont="1" applyFill="1">
      <alignment vertical="center"/>
    </xf>
    <xf numFmtId="189" fontId="12" fillId="0" borderId="0" xfId="0" applyNumberFormat="1" applyFont="1" applyFill="1" applyAlignment="1">
      <alignment vertical="center"/>
    </xf>
    <xf numFmtId="183" fontId="12" fillId="0" borderId="0" xfId="0" applyNumberFormat="1" applyFont="1" applyFill="1" applyAlignment="1">
      <alignment vertical="center"/>
    </xf>
    <xf numFmtId="179" fontId="9" fillId="0" borderId="0" xfId="3" applyNumberFormat="1" applyFont="1" applyFill="1">
      <alignment vertical="center"/>
    </xf>
    <xf numFmtId="189" fontId="9" fillId="0" borderId="0" xfId="0" applyNumberFormat="1" applyFont="1" applyFill="1" applyAlignment="1">
      <alignment vertical="center"/>
    </xf>
    <xf numFmtId="183" fontId="9" fillId="0" borderId="0" xfId="0" applyNumberFormat="1" applyFont="1" applyFill="1" applyAlignment="1">
      <alignment vertical="center"/>
    </xf>
    <xf numFmtId="177" fontId="9" fillId="0" borderId="0" xfId="0" quotePrefix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 shrinkToFit="1"/>
    </xf>
    <xf numFmtId="0" fontId="16" fillId="0" borderId="0" xfId="0" applyFont="1" applyFill="1" applyAlignment="1">
      <alignment horizontal="distributed" vertical="center" shrinkToFit="1"/>
    </xf>
    <xf numFmtId="41" fontId="12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distributed" vertical="center" shrinkToFit="1"/>
    </xf>
    <xf numFmtId="0" fontId="17" fillId="0" borderId="0" xfId="0" applyFont="1" applyFill="1" applyAlignment="1">
      <alignment horizontal="distributed" vertical="center" shrinkToFit="1"/>
    </xf>
    <xf numFmtId="0" fontId="9" fillId="0" borderId="21" xfId="0" applyFont="1" applyFill="1" applyBorder="1" applyAlignment="1">
      <alignment vertical="center"/>
    </xf>
    <xf numFmtId="183" fontId="12" fillId="0" borderId="2" xfId="0" applyNumberFormat="1" applyFont="1" applyFill="1" applyBorder="1" applyAlignment="1">
      <alignment vertical="center"/>
    </xf>
    <xf numFmtId="183" fontId="9" fillId="0" borderId="2" xfId="0" applyNumberFormat="1" applyFont="1" applyFill="1" applyBorder="1" applyAlignment="1">
      <alignment vertical="center"/>
    </xf>
    <xf numFmtId="177" fontId="9" fillId="0" borderId="2" xfId="0" quotePrefix="1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distributed" vertical="center" shrinkToFit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12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23" xfId="0" applyFont="1" applyFill="1" applyBorder="1" applyAlignment="1"/>
    <xf numFmtId="0" fontId="9" fillId="0" borderId="23" xfId="0" applyFont="1" applyFill="1" applyBorder="1" applyAlignment="1">
      <alignment horizontal="distributed"/>
    </xf>
    <xf numFmtId="179" fontId="9" fillId="0" borderId="23" xfId="0" applyNumberFormat="1" applyFont="1" applyFill="1" applyBorder="1" applyAlignment="1"/>
    <xf numFmtId="179" fontId="9" fillId="0" borderId="28" xfId="0" applyNumberFormat="1" applyFont="1" applyFill="1" applyBorder="1" applyAlignment="1"/>
    <xf numFmtId="0" fontId="9" fillId="0" borderId="29" xfId="0" applyFont="1" applyFill="1" applyBorder="1" applyAlignment="1">
      <alignment horizontal="distributed"/>
    </xf>
    <xf numFmtId="0" fontId="9" fillId="0" borderId="9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 vertical="center"/>
    </xf>
    <xf numFmtId="179" fontId="9" fillId="0" borderId="9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distributed" vertical="center"/>
    </xf>
    <xf numFmtId="179" fontId="9" fillId="0" borderId="0" xfId="3" applyNumberFormat="1" applyFont="1" applyFill="1" applyBorder="1">
      <alignment vertical="center"/>
    </xf>
    <xf numFmtId="49" fontId="9" fillId="0" borderId="6" xfId="3" applyNumberFormat="1" applyFont="1" applyFill="1" applyBorder="1" applyAlignment="1">
      <alignment horizontal="distributed" vertical="center"/>
    </xf>
    <xf numFmtId="49" fontId="9" fillId="0" borderId="0" xfId="3" applyNumberFormat="1" applyFont="1" applyFill="1" applyBorder="1" applyAlignment="1">
      <alignment horizontal="distributed" vertical="center"/>
    </xf>
    <xf numFmtId="179" fontId="9" fillId="0" borderId="0" xfId="3" quotePrefix="1" applyNumberFormat="1" applyFont="1" applyFill="1" applyBorder="1">
      <alignment vertical="center"/>
    </xf>
    <xf numFmtId="49" fontId="11" fillId="0" borderId="0" xfId="3" applyNumberFormat="1" applyFont="1" applyFill="1" applyBorder="1" applyAlignment="1">
      <alignment horizontal="centerContinuous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/>
    </xf>
    <xf numFmtId="179" fontId="11" fillId="0" borderId="0" xfId="3" applyNumberFormat="1" applyFont="1" applyFill="1" applyBorder="1">
      <alignment vertical="center"/>
    </xf>
    <xf numFmtId="0" fontId="10" fillId="0" borderId="0" xfId="0" applyFont="1" applyFill="1" applyBorder="1" applyAlignment="1">
      <alignment horizontal="distributed" vertical="center"/>
    </xf>
    <xf numFmtId="0" fontId="9" fillId="0" borderId="3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179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179" fontId="9" fillId="0" borderId="16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distributed" vertical="center" justifyLastLine="1"/>
    </xf>
    <xf numFmtId="0" fontId="9" fillId="0" borderId="0" xfId="0" applyFont="1" applyFill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distributed" vertical="center" justifyLastLine="1" shrinkToFit="1"/>
    </xf>
    <xf numFmtId="0" fontId="9" fillId="0" borderId="4" xfId="0" applyFont="1" applyFill="1" applyBorder="1" applyAlignment="1">
      <alignment horizontal="distributed" vertical="center" justifyLastLine="1" shrinkToFit="1"/>
    </xf>
    <xf numFmtId="0" fontId="9" fillId="0" borderId="27" xfId="0" applyFont="1" applyFill="1" applyBorder="1" applyAlignment="1">
      <alignment horizontal="distributed" vertical="center" justifyLastLine="1" shrinkToFit="1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24" xfId="0" applyFont="1" applyFill="1" applyBorder="1" applyAlignment="1">
      <alignment horizontal="distributed" vertical="center" justifyLastLine="1" shrinkToFit="1"/>
    </xf>
    <xf numFmtId="0" fontId="9" fillId="0" borderId="6" xfId="0" applyFont="1" applyFill="1" applyBorder="1" applyAlignment="1">
      <alignment horizontal="distributed" shrinkToFit="1"/>
    </xf>
    <xf numFmtId="0" fontId="9" fillId="0" borderId="0" xfId="0" applyFont="1" applyFill="1" applyBorder="1" applyAlignment="1">
      <alignment shrinkToFit="1"/>
    </xf>
    <xf numFmtId="181" fontId="9" fillId="0" borderId="0" xfId="0" applyNumberFormat="1" applyFont="1" applyFill="1" applyBorder="1" applyAlignment="1"/>
    <xf numFmtId="181" fontId="9" fillId="0" borderId="28" xfId="0" applyNumberFormat="1" applyFont="1" applyFill="1" applyBorder="1" applyAlignment="1"/>
    <xf numFmtId="181" fontId="9" fillId="0" borderId="0" xfId="3" quotePrefix="1" applyNumberFormat="1" applyFont="1" applyFill="1" applyBorder="1">
      <alignment vertical="center"/>
    </xf>
    <xf numFmtId="0" fontId="9" fillId="0" borderId="22" xfId="0" applyFont="1" applyFill="1" applyBorder="1" applyAlignment="1">
      <alignment horizontal="distributed" shrinkToFit="1"/>
    </xf>
    <xf numFmtId="0" fontId="9" fillId="0" borderId="23" xfId="0" applyFont="1" applyFill="1" applyBorder="1" applyAlignment="1">
      <alignment shrinkToFit="1"/>
    </xf>
    <xf numFmtId="181" fontId="9" fillId="0" borderId="23" xfId="0" applyNumberFormat="1" applyFont="1" applyFill="1" applyBorder="1" applyAlignment="1"/>
    <xf numFmtId="0" fontId="9" fillId="0" borderId="6" xfId="0" applyFont="1" applyFill="1" applyBorder="1" applyAlignment="1">
      <alignment horizontal="distributed" vertical="center" shrinkToFit="1"/>
    </xf>
    <xf numFmtId="181" fontId="9" fillId="0" borderId="9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wrapText="1"/>
    </xf>
    <xf numFmtId="181" fontId="9" fillId="0" borderId="0" xfId="3" applyNumberFormat="1" applyFont="1" applyFill="1" applyBorder="1">
      <alignment vertical="center"/>
    </xf>
    <xf numFmtId="190" fontId="9" fillId="0" borderId="0" xfId="3" applyNumberFormat="1" applyFont="1" applyFill="1" applyBorder="1">
      <alignment vertical="center"/>
    </xf>
    <xf numFmtId="0" fontId="16" fillId="0" borderId="0" xfId="0" applyFont="1" applyFill="1" applyBorder="1" applyAlignment="1">
      <alignment horizontal="distributed" vertical="center"/>
    </xf>
    <xf numFmtId="0" fontId="9" fillId="0" borderId="0" xfId="3" applyNumberFormat="1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distributed" vertical="center" shrinkToFit="1"/>
    </xf>
    <xf numFmtId="0" fontId="13" fillId="0" borderId="6" xfId="0" applyFont="1" applyFill="1" applyBorder="1" applyAlignment="1">
      <alignment horizontal="distributed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16" fillId="0" borderId="6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distributed" vertical="center" wrapText="1"/>
    </xf>
    <xf numFmtId="190" fontId="9" fillId="0" borderId="0" xfId="3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distributed" vertical="center" shrinkToFit="1"/>
    </xf>
    <xf numFmtId="0" fontId="9" fillId="0" borderId="1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distributed" vertical="center" shrinkToFit="1"/>
    </xf>
    <xf numFmtId="181" fontId="9" fillId="0" borderId="1" xfId="0" applyNumberFormat="1" applyFont="1" applyFill="1" applyBorder="1" applyAlignment="1">
      <alignment vertical="center"/>
    </xf>
    <xf numFmtId="0" fontId="9" fillId="0" borderId="0" xfId="0" quotePrefix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14" fillId="0" borderId="0" xfId="0" applyFont="1" applyFill="1" applyBorder="1" applyAlignment="1">
      <alignment vertical="center"/>
    </xf>
    <xf numFmtId="182" fontId="9" fillId="0" borderId="6" xfId="0" applyNumberFormat="1" applyFont="1" applyFill="1" applyBorder="1" applyAlignment="1">
      <alignment vertical="center"/>
    </xf>
    <xf numFmtId="182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82" fontId="12" fillId="0" borderId="6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9" fillId="0" borderId="6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88" fontId="9" fillId="0" borderId="8" xfId="0" applyNumberFormat="1" applyFont="1" applyFill="1" applyBorder="1" applyAlignment="1">
      <alignment vertical="center"/>
    </xf>
    <xf numFmtId="188" fontId="9" fillId="0" borderId="2" xfId="0" applyNumberFormat="1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horizontal="distributed" vertical="center" justifyLastLine="1"/>
    </xf>
    <xf numFmtId="0" fontId="12" fillId="0" borderId="18" xfId="0" applyFont="1" applyFill="1" applyBorder="1" applyAlignment="1">
      <alignment horizontal="distributed" vertical="center" justifyLastLine="1"/>
    </xf>
    <xf numFmtId="176" fontId="20" fillId="0" borderId="2" xfId="0" applyNumberFormat="1" applyFont="1" applyFill="1" applyBorder="1" applyAlignment="1">
      <alignment vertical="center"/>
    </xf>
    <xf numFmtId="176" fontId="21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86" fontId="9" fillId="0" borderId="22" xfId="0" applyNumberFormat="1" applyFont="1" applyFill="1" applyBorder="1" applyAlignment="1">
      <alignment vertical="center"/>
    </xf>
    <xf numFmtId="185" fontId="9" fillId="0" borderId="0" xfId="0" applyNumberFormat="1" applyFont="1" applyFill="1" applyBorder="1" applyAlignment="1">
      <alignment vertical="center"/>
    </xf>
    <xf numFmtId="186" fontId="9" fillId="0" borderId="6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186" fontId="12" fillId="0" borderId="6" xfId="0" applyNumberFormat="1" applyFont="1" applyFill="1" applyBorder="1" applyAlignment="1">
      <alignment vertical="center"/>
    </xf>
    <xf numFmtId="186" fontId="12" fillId="0" borderId="0" xfId="0" applyNumberFormat="1" applyFont="1" applyFill="1" applyBorder="1" applyAlignment="1">
      <alignment vertical="center"/>
    </xf>
    <xf numFmtId="187" fontId="9" fillId="0" borderId="0" xfId="0" applyNumberFormat="1" applyFont="1" applyFill="1" applyBorder="1" applyAlignment="1">
      <alignment vertical="center"/>
    </xf>
    <xf numFmtId="187" fontId="12" fillId="0" borderId="0" xfId="0" applyNumberFormat="1" applyFont="1" applyFill="1" applyBorder="1" applyAlignment="1">
      <alignment vertical="center"/>
    </xf>
    <xf numFmtId="186" fontId="9" fillId="0" borderId="8" xfId="0" applyNumberFormat="1" applyFont="1" applyFill="1" applyBorder="1" applyAlignment="1">
      <alignment vertical="center"/>
    </xf>
    <xf numFmtId="187" fontId="9" fillId="0" borderId="2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31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Fill="1" applyBorder="1"/>
    <xf numFmtId="0" fontId="11" fillId="0" borderId="0" xfId="0" applyFont="1" applyFill="1"/>
    <xf numFmtId="0" fontId="9" fillId="0" borderId="4" xfId="0" applyFont="1" applyFill="1" applyBorder="1" applyAlignment="1">
      <alignment horizontal="distributed" vertical="center" justifyLastLine="1"/>
    </xf>
    <xf numFmtId="0" fontId="9" fillId="0" borderId="11" xfId="0" applyFont="1" applyFill="1" applyBorder="1" applyAlignment="1">
      <alignment horizontal="distributed" vertical="center" justifyLastLine="1"/>
    </xf>
    <xf numFmtId="0" fontId="14" fillId="0" borderId="2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distributed" vertical="center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19" fillId="0" borderId="10" xfId="0" applyFont="1" applyFill="1" applyBorder="1" applyAlignment="1">
      <alignment horizontal="distributed" vertical="center" justifyLastLine="1"/>
    </xf>
    <xf numFmtId="0" fontId="19" fillId="0" borderId="4" xfId="0" applyFont="1" applyFill="1" applyBorder="1" applyAlignment="1">
      <alignment horizontal="distributed" vertical="center" justifyLastLine="1"/>
    </xf>
    <xf numFmtId="0" fontId="13" fillId="0" borderId="10" xfId="0" applyFont="1" applyFill="1" applyBorder="1" applyAlignment="1">
      <alignment horizontal="distributed" vertical="center" justifyLastLine="1"/>
    </xf>
    <xf numFmtId="0" fontId="13" fillId="0" borderId="11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11" xfId="0" applyFont="1" applyFill="1" applyBorder="1" applyAlignment="1">
      <alignment horizontal="center" vertical="center" justifyLastLine="1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0" xfId="0" applyFont="1" applyFill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distributed"/>
    </xf>
    <xf numFmtId="0" fontId="9" fillId="0" borderId="28" xfId="0" applyFont="1" applyFill="1" applyBorder="1" applyAlignment="1">
      <alignment horizontal="distributed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vertical="top"/>
    </xf>
    <xf numFmtId="181" fontId="9" fillId="0" borderId="0" xfId="0" applyNumberFormat="1" applyFont="1" applyFill="1" applyBorder="1" applyAlignment="1">
      <alignment vertical="top"/>
    </xf>
    <xf numFmtId="0" fontId="9" fillId="0" borderId="0" xfId="0" quotePrefix="1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center" justifyLastLine="1" shrinkToFit="1"/>
    </xf>
    <xf numFmtId="0" fontId="9" fillId="0" borderId="13" xfId="0" applyFont="1" applyFill="1" applyBorder="1" applyAlignment="1">
      <alignment horizontal="distributed" vertical="center" justifyLastLine="1"/>
    </xf>
    <xf numFmtId="0" fontId="9" fillId="0" borderId="0" xfId="0" quotePrefix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 justifyLastLine="1"/>
    </xf>
    <xf numFmtId="0" fontId="9" fillId="0" borderId="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4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distributed" vertical="center" justifyLastLine="1"/>
    </xf>
    <xf numFmtId="0" fontId="9" fillId="0" borderId="22" xfId="0" applyFont="1" applyFill="1" applyBorder="1" applyAlignment="1">
      <alignment horizontal="distributed" vertical="center" justifyLastLine="1"/>
    </xf>
    <xf numFmtId="0" fontId="9" fillId="0" borderId="29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distributed" vertical="center" justifyLastLine="1"/>
    </xf>
    <xf numFmtId="0" fontId="9" fillId="0" borderId="3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14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top"/>
    </xf>
    <xf numFmtId="0" fontId="9" fillId="0" borderId="14" xfId="0" applyFont="1" applyFill="1" applyBorder="1" applyAlignment="1">
      <alignment horizontal="distributed" vertical="top"/>
    </xf>
    <xf numFmtId="0" fontId="9" fillId="0" borderId="0" xfId="0" applyFont="1" applyFill="1" applyBorder="1" applyAlignment="1">
      <alignment horizontal="distributed"/>
    </xf>
    <xf numFmtId="0" fontId="9" fillId="0" borderId="14" xfId="0" applyFont="1" applyFill="1" applyBorder="1" applyAlignment="1">
      <alignment horizontal="distributed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distributed" vertical="center" justifyLastLine="1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18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33" xfId="0" applyFont="1" applyFill="1" applyBorder="1" applyAlignment="1">
      <alignment horizontal="distributed" vertical="center" justifyLastLine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697" name="Line 1">
          <a:extLst>
            <a:ext uri="{FF2B5EF4-FFF2-40B4-BE49-F238E27FC236}">
              <a16:creationId xmlns:a16="http://schemas.microsoft.com/office/drawing/2014/main" id="{00000000-0008-0000-0500-000099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698" name="Line 2">
          <a:extLst>
            <a:ext uri="{FF2B5EF4-FFF2-40B4-BE49-F238E27FC236}">
              <a16:creationId xmlns:a16="http://schemas.microsoft.com/office/drawing/2014/main" id="{00000000-0008-0000-0500-00009A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699" name="Line 3">
          <a:extLst>
            <a:ext uri="{FF2B5EF4-FFF2-40B4-BE49-F238E27FC236}">
              <a16:creationId xmlns:a16="http://schemas.microsoft.com/office/drawing/2014/main" id="{00000000-0008-0000-0500-00009B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0" name="Line 4">
          <a:extLst>
            <a:ext uri="{FF2B5EF4-FFF2-40B4-BE49-F238E27FC236}">
              <a16:creationId xmlns:a16="http://schemas.microsoft.com/office/drawing/2014/main" id="{00000000-0008-0000-0500-00009C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1" name="Line 5">
          <a:extLst>
            <a:ext uri="{FF2B5EF4-FFF2-40B4-BE49-F238E27FC236}">
              <a16:creationId xmlns:a16="http://schemas.microsoft.com/office/drawing/2014/main" id="{00000000-0008-0000-0500-00009D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2" name="Line 6">
          <a:extLst>
            <a:ext uri="{FF2B5EF4-FFF2-40B4-BE49-F238E27FC236}">
              <a16:creationId xmlns:a16="http://schemas.microsoft.com/office/drawing/2014/main" id="{00000000-0008-0000-0500-00009E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703" name="Line 1">
          <a:extLst>
            <a:ext uri="{FF2B5EF4-FFF2-40B4-BE49-F238E27FC236}">
              <a16:creationId xmlns:a16="http://schemas.microsoft.com/office/drawing/2014/main" id="{00000000-0008-0000-0500-00009F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</xdr:row>
      <xdr:rowOff>9525</xdr:rowOff>
    </xdr:from>
    <xdr:to>
      <xdr:col>3</xdr:col>
      <xdr:colOff>0</xdr:colOff>
      <xdr:row>5</xdr:row>
      <xdr:rowOff>9525</xdr:rowOff>
    </xdr:to>
    <xdr:sp macro="" textlink="">
      <xdr:nvSpPr>
        <xdr:cNvPr id="44704" name="Line 2">
          <a:extLst>
            <a:ext uri="{FF2B5EF4-FFF2-40B4-BE49-F238E27FC236}">
              <a16:creationId xmlns:a16="http://schemas.microsoft.com/office/drawing/2014/main" id="{00000000-0008-0000-0500-0000A0AE0000}"/>
            </a:ext>
          </a:extLst>
        </xdr:cNvPr>
        <xdr:cNvSpPr>
          <a:spLocks noChangeShapeType="1"/>
        </xdr:cNvSpPr>
      </xdr:nvSpPr>
      <xdr:spPr bwMode="auto">
        <a:xfrm>
          <a:off x="40957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5" name="Line 3">
          <a:extLst>
            <a:ext uri="{FF2B5EF4-FFF2-40B4-BE49-F238E27FC236}">
              <a16:creationId xmlns:a16="http://schemas.microsoft.com/office/drawing/2014/main" id="{00000000-0008-0000-0500-0000A1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6" name="Line 4">
          <a:extLst>
            <a:ext uri="{FF2B5EF4-FFF2-40B4-BE49-F238E27FC236}">
              <a16:creationId xmlns:a16="http://schemas.microsoft.com/office/drawing/2014/main" id="{00000000-0008-0000-0500-0000A2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7" name="Line 5">
          <a:extLst>
            <a:ext uri="{FF2B5EF4-FFF2-40B4-BE49-F238E27FC236}">
              <a16:creationId xmlns:a16="http://schemas.microsoft.com/office/drawing/2014/main" id="{00000000-0008-0000-0500-0000A3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5</xdr:row>
      <xdr:rowOff>9525</xdr:rowOff>
    </xdr:from>
    <xdr:to>
      <xdr:col>18</xdr:col>
      <xdr:colOff>0</xdr:colOff>
      <xdr:row>5</xdr:row>
      <xdr:rowOff>9525</xdr:rowOff>
    </xdr:to>
    <xdr:sp macro="" textlink="">
      <xdr:nvSpPr>
        <xdr:cNvPr id="44708" name="Line 6">
          <a:extLst>
            <a:ext uri="{FF2B5EF4-FFF2-40B4-BE49-F238E27FC236}">
              <a16:creationId xmlns:a16="http://schemas.microsoft.com/office/drawing/2014/main" id="{00000000-0008-0000-0500-0000A4AE0000}"/>
            </a:ext>
          </a:extLst>
        </xdr:cNvPr>
        <xdr:cNvSpPr>
          <a:spLocks noChangeShapeType="1"/>
        </xdr:cNvSpPr>
      </xdr:nvSpPr>
      <xdr:spPr bwMode="auto">
        <a:xfrm>
          <a:off x="9115425" y="9429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9525</xdr:rowOff>
    </xdr:from>
    <xdr:to>
      <xdr:col>14</xdr:col>
      <xdr:colOff>1143000</xdr:colOff>
      <xdr:row>5</xdr:row>
      <xdr:rowOff>9525</xdr:rowOff>
    </xdr:to>
    <xdr:sp macro="" textlink="">
      <xdr:nvSpPr>
        <xdr:cNvPr id="45110" name="Line 3">
          <a:extLst>
            <a:ext uri="{FF2B5EF4-FFF2-40B4-BE49-F238E27FC236}">
              <a16:creationId xmlns:a16="http://schemas.microsoft.com/office/drawing/2014/main" id="{00000000-0008-0000-0600-000036B00000}"/>
            </a:ext>
          </a:extLst>
        </xdr:cNvPr>
        <xdr:cNvSpPr>
          <a:spLocks noChangeShapeType="1"/>
        </xdr:cNvSpPr>
      </xdr:nvSpPr>
      <xdr:spPr bwMode="auto">
        <a:xfrm>
          <a:off x="7038975" y="10572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1143000</xdr:colOff>
      <xdr:row>5</xdr:row>
      <xdr:rowOff>19050</xdr:rowOff>
    </xdr:to>
    <xdr:sp macro="" textlink="">
      <xdr:nvSpPr>
        <xdr:cNvPr id="45111" name="Line 6">
          <a:extLst>
            <a:ext uri="{FF2B5EF4-FFF2-40B4-BE49-F238E27FC236}">
              <a16:creationId xmlns:a16="http://schemas.microsoft.com/office/drawing/2014/main" id="{00000000-0008-0000-0600-000037B00000}"/>
            </a:ext>
          </a:extLst>
        </xdr:cNvPr>
        <xdr:cNvSpPr>
          <a:spLocks noChangeShapeType="1"/>
        </xdr:cNvSpPr>
      </xdr:nvSpPr>
      <xdr:spPr bwMode="auto">
        <a:xfrm>
          <a:off x="390525" y="10668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1143000</xdr:colOff>
      <xdr:row>5</xdr:row>
      <xdr:rowOff>9525</xdr:rowOff>
    </xdr:to>
    <xdr:sp macro="" textlink="">
      <xdr:nvSpPr>
        <xdr:cNvPr id="45112" name="Line 3">
          <a:extLst>
            <a:ext uri="{FF2B5EF4-FFF2-40B4-BE49-F238E27FC236}">
              <a16:creationId xmlns:a16="http://schemas.microsoft.com/office/drawing/2014/main" id="{00000000-0008-0000-0600-000038B00000}"/>
            </a:ext>
          </a:extLst>
        </xdr:cNvPr>
        <xdr:cNvSpPr>
          <a:spLocks noChangeShapeType="1"/>
        </xdr:cNvSpPr>
      </xdr:nvSpPr>
      <xdr:spPr bwMode="auto">
        <a:xfrm>
          <a:off x="7038975" y="105727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1143000</xdr:colOff>
      <xdr:row>5</xdr:row>
      <xdr:rowOff>19050</xdr:rowOff>
    </xdr:to>
    <xdr:sp macro="" textlink="">
      <xdr:nvSpPr>
        <xdr:cNvPr id="45113" name="Line 6">
          <a:extLst>
            <a:ext uri="{FF2B5EF4-FFF2-40B4-BE49-F238E27FC236}">
              <a16:creationId xmlns:a16="http://schemas.microsoft.com/office/drawing/2014/main" id="{00000000-0008-0000-0600-000039B00000}"/>
            </a:ext>
          </a:extLst>
        </xdr:cNvPr>
        <xdr:cNvSpPr>
          <a:spLocks noChangeShapeType="1"/>
        </xdr:cNvSpPr>
      </xdr:nvSpPr>
      <xdr:spPr bwMode="auto">
        <a:xfrm>
          <a:off x="390525" y="10668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7</xdr:row>
      <xdr:rowOff>19050</xdr:rowOff>
    </xdr:from>
    <xdr:to>
      <xdr:col>2</xdr:col>
      <xdr:colOff>981075</xdr:colOff>
      <xdr:row>7</xdr:row>
      <xdr:rowOff>19050</xdr:rowOff>
    </xdr:to>
    <xdr:sp macro="" textlink="">
      <xdr:nvSpPr>
        <xdr:cNvPr id="8064" name="Line 1">
          <a:extLst>
            <a:ext uri="{FF2B5EF4-FFF2-40B4-BE49-F238E27FC236}">
              <a16:creationId xmlns:a16="http://schemas.microsoft.com/office/drawing/2014/main" id="{00000000-0008-0000-0700-0000801F0000}"/>
            </a:ext>
          </a:extLst>
        </xdr:cNvPr>
        <xdr:cNvSpPr>
          <a:spLocks noChangeShapeType="1"/>
        </xdr:cNvSpPr>
      </xdr:nvSpPr>
      <xdr:spPr bwMode="auto">
        <a:xfrm>
          <a:off x="342900" y="1533525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7</xdr:row>
      <xdr:rowOff>19050</xdr:rowOff>
    </xdr:from>
    <xdr:to>
      <xdr:col>2</xdr:col>
      <xdr:colOff>981075</xdr:colOff>
      <xdr:row>7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6C2D15A-B145-4895-A25D-23EDE5D9F95E}"/>
            </a:ext>
          </a:extLst>
        </xdr:cNvPr>
        <xdr:cNvSpPr>
          <a:spLocks noChangeShapeType="1"/>
        </xdr:cNvSpPr>
      </xdr:nvSpPr>
      <xdr:spPr bwMode="auto">
        <a:xfrm>
          <a:off x="342900" y="1539240"/>
          <a:ext cx="1188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161925</xdr:rowOff>
    </xdr:from>
    <xdr:to>
      <xdr:col>7</xdr:col>
      <xdr:colOff>19050</xdr:colOff>
      <xdr:row>8</xdr:row>
      <xdr:rowOff>161925</xdr:rowOff>
    </xdr:to>
    <xdr:sp macro="" textlink="">
      <xdr:nvSpPr>
        <xdr:cNvPr id="39668" name="Line 1">
          <a:extLst>
            <a:ext uri="{FF2B5EF4-FFF2-40B4-BE49-F238E27FC236}">
              <a16:creationId xmlns:a16="http://schemas.microsoft.com/office/drawing/2014/main" id="{00000000-0008-0000-0800-0000F49A0000}"/>
            </a:ext>
          </a:extLst>
        </xdr:cNvPr>
        <xdr:cNvSpPr>
          <a:spLocks noChangeShapeType="1"/>
        </xdr:cNvSpPr>
      </xdr:nvSpPr>
      <xdr:spPr bwMode="auto">
        <a:xfrm>
          <a:off x="438150" y="16097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34</xdr:row>
      <xdr:rowOff>161925</xdr:rowOff>
    </xdr:from>
    <xdr:to>
      <xdr:col>7</xdr:col>
      <xdr:colOff>19050</xdr:colOff>
      <xdr:row>34</xdr:row>
      <xdr:rowOff>161925</xdr:rowOff>
    </xdr:to>
    <xdr:sp macro="" textlink="">
      <xdr:nvSpPr>
        <xdr:cNvPr id="39669" name="Line 2">
          <a:extLst>
            <a:ext uri="{FF2B5EF4-FFF2-40B4-BE49-F238E27FC236}">
              <a16:creationId xmlns:a16="http://schemas.microsoft.com/office/drawing/2014/main" id="{00000000-0008-0000-0800-0000F59A0000}"/>
            </a:ext>
          </a:extLst>
        </xdr:cNvPr>
        <xdr:cNvSpPr>
          <a:spLocks noChangeShapeType="1"/>
        </xdr:cNvSpPr>
      </xdr:nvSpPr>
      <xdr:spPr bwMode="auto">
        <a:xfrm>
          <a:off x="438150" y="58388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38"/>
  <sheetViews>
    <sheetView showGridLines="0" view="pageBreakPreview" zoomScaleNormal="100" zoomScaleSheetLayoutView="100" workbookViewId="0">
      <selection activeCell="F18" sqref="F18"/>
    </sheetView>
  </sheetViews>
  <sheetFormatPr defaultColWidth="9" defaultRowHeight="13.5" customHeight="1"/>
  <cols>
    <col min="1" max="1" width="5" style="23" customWidth="1"/>
    <col min="2" max="2" width="5.6640625" style="23" customWidth="1"/>
    <col min="3" max="4" width="6.6640625" style="23" customWidth="1"/>
    <col min="5" max="5" width="8.33203125" style="23" customWidth="1"/>
    <col min="6" max="7" width="27.33203125" style="23" customWidth="1"/>
    <col min="8" max="8" width="2.109375" style="23" customWidth="1"/>
    <col min="9" max="16384" width="9" style="23"/>
  </cols>
  <sheetData>
    <row r="2" spans="2:7" ht="18" customHeight="1">
      <c r="E2" s="34" t="s">
        <v>249</v>
      </c>
      <c r="F2" s="25" t="s">
        <v>179</v>
      </c>
    </row>
    <row r="3" spans="2:7" ht="18" customHeight="1" thickBot="1">
      <c r="B3" s="23" t="s">
        <v>180</v>
      </c>
    </row>
    <row r="4" spans="2:7" ht="18" customHeight="1">
      <c r="B4" s="270" t="s">
        <v>183</v>
      </c>
      <c r="C4" s="270"/>
      <c r="D4" s="270"/>
      <c r="E4" s="271"/>
      <c r="F4" s="268" t="s">
        <v>90</v>
      </c>
      <c r="G4" s="36" t="s">
        <v>91</v>
      </c>
    </row>
    <row r="5" spans="2:7" ht="18" customHeight="1">
      <c r="B5" s="255"/>
      <c r="C5" s="272" t="s">
        <v>182</v>
      </c>
      <c r="D5" s="272"/>
      <c r="E5" s="273"/>
      <c r="F5" s="269"/>
      <c r="G5" s="129" t="s">
        <v>92</v>
      </c>
    </row>
    <row r="6" spans="2:7" ht="13.5" customHeight="1">
      <c r="B6" s="274" t="s">
        <v>191</v>
      </c>
      <c r="C6" s="274"/>
      <c r="D6" s="274"/>
      <c r="E6" s="274"/>
      <c r="F6" s="256"/>
      <c r="G6" s="257"/>
    </row>
    <row r="7" spans="2:7" ht="13.5" customHeight="1">
      <c r="B7" s="29"/>
      <c r="C7" s="44" t="s">
        <v>306</v>
      </c>
      <c r="D7" s="64">
        <v>2</v>
      </c>
      <c r="E7" s="29"/>
      <c r="F7" s="258">
        <f>F15+F23+F31</f>
        <v>1826948</v>
      </c>
      <c r="G7" s="259">
        <f>G15+G23+G31</f>
        <v>5005</v>
      </c>
    </row>
    <row r="8" spans="2:7" ht="13.5" customHeight="1">
      <c r="B8" s="29"/>
      <c r="C8" s="44"/>
      <c r="D8" s="64">
        <v>3</v>
      </c>
      <c r="E8" s="29"/>
      <c r="F8" s="258">
        <f>F16+F24+F32</f>
        <v>1728079</v>
      </c>
      <c r="G8" s="259">
        <f>G16+G24+G32</f>
        <v>4734</v>
      </c>
    </row>
    <row r="9" spans="2:7" ht="13.5" customHeight="1">
      <c r="B9" s="29"/>
      <c r="C9" s="44"/>
      <c r="D9" s="64">
        <v>4</v>
      </c>
      <c r="E9" s="29"/>
      <c r="F9" s="258">
        <v>1819713</v>
      </c>
      <c r="G9" s="259">
        <v>4985</v>
      </c>
    </row>
    <row r="10" spans="2:7" ht="13.5" customHeight="1">
      <c r="B10" s="29"/>
      <c r="C10" s="44"/>
      <c r="D10" s="64">
        <v>5</v>
      </c>
      <c r="E10" s="29"/>
      <c r="F10" s="258">
        <v>1897095</v>
      </c>
      <c r="G10" s="259">
        <v>5184</v>
      </c>
    </row>
    <row r="11" spans="2:7" ht="7.5" customHeight="1">
      <c r="B11" s="29"/>
      <c r="C11" s="29"/>
      <c r="D11" s="62"/>
      <c r="E11" s="29"/>
      <c r="F11" s="258">
        <f t="shared" ref="F11" si="0">F19+F27+F35</f>
        <v>0</v>
      </c>
      <c r="G11" s="259">
        <f t="shared" ref="G11" si="1">G19+G27+G35</f>
        <v>0</v>
      </c>
    </row>
    <row r="12" spans="2:7" s="51" customFormat="1" ht="13.5" customHeight="1">
      <c r="B12" s="47"/>
      <c r="C12" s="247"/>
      <c r="D12" s="65">
        <v>6</v>
      </c>
      <c r="F12" s="260">
        <f>F20+F28+F36</f>
        <v>1917530</v>
      </c>
      <c r="G12" s="261">
        <f>G20+G28+G36</f>
        <v>5253</v>
      </c>
    </row>
    <row r="13" spans="2:7" ht="6.9" customHeight="1">
      <c r="B13" s="29"/>
      <c r="C13" s="29"/>
      <c r="D13" s="29"/>
      <c r="E13" s="29"/>
      <c r="F13" s="258"/>
      <c r="G13" s="262"/>
    </row>
    <row r="14" spans="2:7" ht="13.5" customHeight="1">
      <c r="B14" s="276" t="s">
        <v>93</v>
      </c>
      <c r="C14" s="276"/>
      <c r="D14" s="276"/>
      <c r="E14" s="276"/>
      <c r="F14" s="258" t="s">
        <v>290</v>
      </c>
      <c r="G14" s="262"/>
    </row>
    <row r="15" spans="2:7" ht="13.5" customHeight="1">
      <c r="B15" s="29"/>
      <c r="C15" s="44" t="s">
        <v>306</v>
      </c>
      <c r="D15" s="64">
        <v>2</v>
      </c>
      <c r="E15" s="29"/>
      <c r="F15" s="258">
        <v>60677</v>
      </c>
      <c r="G15" s="262">
        <v>166</v>
      </c>
    </row>
    <row r="16" spans="2:7" ht="13.5" customHeight="1">
      <c r="B16" s="29"/>
      <c r="C16" s="44"/>
      <c r="D16" s="64">
        <v>3</v>
      </c>
      <c r="F16" s="258">
        <v>55546</v>
      </c>
      <c r="G16" s="262">
        <v>152</v>
      </c>
    </row>
    <row r="17" spans="2:7" ht="13.5" customHeight="1">
      <c r="B17" s="29"/>
      <c r="C17" s="44"/>
      <c r="D17" s="64">
        <v>4</v>
      </c>
      <c r="F17" s="258">
        <v>55978</v>
      </c>
      <c r="G17" s="262">
        <v>153</v>
      </c>
    </row>
    <row r="18" spans="2:7" ht="13.5" customHeight="1">
      <c r="B18" s="29"/>
      <c r="C18" s="44"/>
      <c r="D18" s="64">
        <v>5</v>
      </c>
      <c r="F18" s="258">
        <v>60255</v>
      </c>
      <c r="G18" s="262">
        <v>165</v>
      </c>
    </row>
    <row r="19" spans="2:7" ht="6.9" customHeight="1">
      <c r="B19" s="29"/>
      <c r="C19" s="29"/>
      <c r="D19" s="62"/>
      <c r="E19" s="29"/>
      <c r="F19" s="258"/>
      <c r="G19" s="262"/>
    </row>
    <row r="20" spans="2:7" s="51" customFormat="1" ht="13.5" customHeight="1">
      <c r="B20" s="47"/>
      <c r="C20" s="247"/>
      <c r="D20" s="65">
        <v>6</v>
      </c>
      <c r="F20" s="260">
        <v>67109</v>
      </c>
      <c r="G20" s="263">
        <v>184</v>
      </c>
    </row>
    <row r="21" spans="2:7" ht="6.9" customHeight="1">
      <c r="B21" s="29"/>
      <c r="C21" s="29"/>
      <c r="D21" s="29"/>
      <c r="E21" s="29"/>
      <c r="F21" s="258"/>
      <c r="G21" s="262"/>
    </row>
    <row r="22" spans="2:7" ht="13.5" customHeight="1">
      <c r="B22" s="276" t="s">
        <v>94</v>
      </c>
      <c r="C22" s="276"/>
      <c r="D22" s="276"/>
      <c r="E22" s="276"/>
      <c r="F22" s="258"/>
      <c r="G22" s="262"/>
    </row>
    <row r="23" spans="2:7" ht="13.5" customHeight="1">
      <c r="B23" s="29"/>
      <c r="C23" s="44" t="s">
        <v>306</v>
      </c>
      <c r="D23" s="64">
        <v>2</v>
      </c>
      <c r="E23" s="29"/>
      <c r="F23" s="258">
        <v>1263919</v>
      </c>
      <c r="G23" s="262">
        <v>3463</v>
      </c>
    </row>
    <row r="24" spans="2:7" ht="13.5" customHeight="1">
      <c r="B24" s="29"/>
      <c r="C24" s="44"/>
      <c r="D24" s="64">
        <v>3</v>
      </c>
      <c r="F24" s="258">
        <v>1220855</v>
      </c>
      <c r="G24" s="262">
        <v>3345</v>
      </c>
    </row>
    <row r="25" spans="2:7" ht="13.5" customHeight="1">
      <c r="B25" s="29"/>
      <c r="C25" s="44"/>
      <c r="D25" s="64">
        <v>4</v>
      </c>
      <c r="F25" s="258">
        <v>1299568</v>
      </c>
      <c r="G25" s="262">
        <v>3560</v>
      </c>
    </row>
    <row r="26" spans="2:7" ht="13.5" customHeight="1">
      <c r="B26" s="29"/>
      <c r="C26" s="44"/>
      <c r="D26" s="64">
        <v>5</v>
      </c>
      <c r="F26" s="258">
        <v>1375996</v>
      </c>
      <c r="G26" s="262">
        <v>3760</v>
      </c>
    </row>
    <row r="27" spans="2:7" ht="6.9" customHeight="1">
      <c r="B27" s="29"/>
      <c r="C27" s="29"/>
      <c r="D27" s="62"/>
      <c r="E27" s="29"/>
      <c r="F27" s="258"/>
      <c r="G27" s="262"/>
    </row>
    <row r="28" spans="2:7" s="51" customFormat="1" ht="13.5" customHeight="1">
      <c r="B28" s="47"/>
      <c r="C28" s="247"/>
      <c r="D28" s="65">
        <v>6</v>
      </c>
      <c r="F28" s="260">
        <v>1398129</v>
      </c>
      <c r="G28" s="263">
        <v>3830</v>
      </c>
    </row>
    <row r="29" spans="2:7" ht="6.9" customHeight="1">
      <c r="B29" s="29"/>
      <c r="C29" s="29"/>
      <c r="D29" s="29"/>
      <c r="E29" s="29"/>
      <c r="F29" s="258"/>
      <c r="G29" s="262"/>
    </row>
    <row r="30" spans="2:7" ht="13.5" customHeight="1">
      <c r="B30" s="276" t="s">
        <v>95</v>
      </c>
      <c r="C30" s="276"/>
      <c r="D30" s="276"/>
      <c r="E30" s="276"/>
      <c r="F30" s="258"/>
      <c r="G30" s="262"/>
    </row>
    <row r="31" spans="2:7" ht="13.5" customHeight="1">
      <c r="B31" s="29"/>
      <c r="C31" s="44" t="s">
        <v>306</v>
      </c>
      <c r="D31" s="64">
        <v>2</v>
      </c>
      <c r="E31" s="29"/>
      <c r="F31" s="258">
        <v>502352</v>
      </c>
      <c r="G31" s="262">
        <v>1376</v>
      </c>
    </row>
    <row r="32" spans="2:7" ht="13.5" customHeight="1">
      <c r="B32" s="29"/>
      <c r="C32" s="44"/>
      <c r="D32" s="64">
        <v>3</v>
      </c>
      <c r="F32" s="258">
        <v>451678</v>
      </c>
      <c r="G32" s="262">
        <v>1237</v>
      </c>
    </row>
    <row r="33" spans="2:7" ht="13.5" customHeight="1">
      <c r="B33" s="29"/>
      <c r="C33" s="44"/>
      <c r="D33" s="64">
        <v>4</v>
      </c>
      <c r="F33" s="258">
        <v>464167</v>
      </c>
      <c r="G33" s="262">
        <v>1272</v>
      </c>
    </row>
    <row r="34" spans="2:7" ht="13.5" customHeight="1">
      <c r="B34" s="29"/>
      <c r="C34" s="44"/>
      <c r="D34" s="64">
        <v>5</v>
      </c>
      <c r="F34" s="258">
        <v>460844</v>
      </c>
      <c r="G34" s="262">
        <v>1259</v>
      </c>
    </row>
    <row r="35" spans="2:7" ht="6.9" customHeight="1">
      <c r="B35" s="29"/>
      <c r="C35" s="29"/>
      <c r="D35" s="62"/>
      <c r="E35" s="29"/>
      <c r="F35" s="258"/>
      <c r="G35" s="262"/>
    </row>
    <row r="36" spans="2:7" s="51" customFormat="1" ht="13.5" customHeight="1">
      <c r="B36" s="47"/>
      <c r="C36" s="247"/>
      <c r="D36" s="65">
        <v>6</v>
      </c>
      <c r="F36" s="260">
        <v>452292</v>
      </c>
      <c r="G36" s="263">
        <v>1239</v>
      </c>
    </row>
    <row r="37" spans="2:7" ht="5.0999999999999996" customHeight="1" thickBot="1">
      <c r="B37" s="33"/>
      <c r="C37" s="33"/>
      <c r="D37" s="33"/>
      <c r="E37" s="33"/>
      <c r="F37" s="264"/>
      <c r="G37" s="265"/>
    </row>
    <row r="38" spans="2:7" ht="18" customHeight="1">
      <c r="B38" s="275" t="s">
        <v>181</v>
      </c>
      <c r="C38" s="275"/>
      <c r="D38" s="275"/>
      <c r="E38" s="275"/>
      <c r="F38" s="275"/>
      <c r="G38" s="275"/>
    </row>
  </sheetData>
  <mergeCells count="8">
    <mergeCell ref="F4:F5"/>
    <mergeCell ref="B4:E4"/>
    <mergeCell ref="C5:E5"/>
    <mergeCell ref="B6:E6"/>
    <mergeCell ref="B38:G38"/>
    <mergeCell ref="B14:E14"/>
    <mergeCell ref="B22:E22"/>
    <mergeCell ref="B30:E3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I23"/>
  <sheetViews>
    <sheetView showGridLines="0" view="pageBreakPreview" zoomScale="110" zoomScaleNormal="100" zoomScaleSheetLayoutView="110" workbookViewId="0">
      <selection activeCell="F18" sqref="F18"/>
    </sheetView>
  </sheetViews>
  <sheetFormatPr defaultColWidth="9" defaultRowHeight="13.2"/>
  <cols>
    <col min="1" max="1" width="5" style="23" customWidth="1"/>
    <col min="2" max="2" width="2.6640625" style="23" customWidth="1"/>
    <col min="3" max="3" width="5.21875" style="23" customWidth="1"/>
    <col min="4" max="4" width="9" style="23"/>
    <col min="5" max="9" width="12.6640625" style="23" customWidth="1"/>
    <col min="10" max="16384" width="9" style="23"/>
  </cols>
  <sheetData>
    <row r="1" spans="2:9" ht="13.5" customHeight="1"/>
    <row r="2" spans="2:9" ht="18" customHeight="1">
      <c r="E2" s="28" t="s">
        <v>256</v>
      </c>
      <c r="F2" s="296" t="s">
        <v>81</v>
      </c>
      <c r="G2" s="296"/>
      <c r="H2" s="296"/>
    </row>
    <row r="3" spans="2:9" ht="18" customHeight="1" thickBot="1">
      <c r="H3" s="341" t="s">
        <v>2</v>
      </c>
      <c r="I3" s="341"/>
    </row>
    <row r="4" spans="2:9" ht="18" customHeight="1">
      <c r="B4" s="281" t="s">
        <v>1</v>
      </c>
      <c r="C4" s="281"/>
      <c r="D4" s="282"/>
      <c r="E4" s="75" t="s">
        <v>307</v>
      </c>
      <c r="F4" s="75" t="s">
        <v>336</v>
      </c>
      <c r="G4" s="75" t="s">
        <v>345</v>
      </c>
      <c r="H4" s="75" t="s">
        <v>358</v>
      </c>
      <c r="I4" s="94" t="s">
        <v>450</v>
      </c>
    </row>
    <row r="5" spans="2:9" ht="18" customHeight="1">
      <c r="B5" s="348" t="s">
        <v>76</v>
      </c>
      <c r="C5" s="348"/>
      <c r="D5" s="349"/>
      <c r="E5" s="31">
        <f>E6+E10+E11+E14+E15+E16</f>
        <v>89311</v>
      </c>
      <c r="F5" s="31">
        <f>F6+F10+F11+F14+F15+F16</f>
        <v>89312</v>
      </c>
      <c r="G5" s="31">
        <f>G6+G10+G11+G14+G15+G16</f>
        <v>89612</v>
      </c>
      <c r="H5" s="31">
        <f>H6+H10+H11+H14+H15+H16</f>
        <v>89876</v>
      </c>
      <c r="I5" s="32">
        <f>I6+I10+I11+I14+I15+I16</f>
        <v>90108</v>
      </c>
    </row>
    <row r="6" spans="2:9" ht="18" customHeight="1">
      <c r="B6" s="29"/>
      <c r="C6" s="342" t="s">
        <v>206</v>
      </c>
      <c r="D6" s="343"/>
      <c r="E6" s="31">
        <f>SUM(E7:E9)</f>
        <v>5613</v>
      </c>
      <c r="F6" s="31">
        <f>SUM(F7:F9)</f>
        <v>5688</v>
      </c>
      <c r="G6" s="31">
        <f>SUM(G7:G9)</f>
        <v>5733</v>
      </c>
      <c r="H6" s="31">
        <f>SUM(H7:H9)</f>
        <v>5701</v>
      </c>
      <c r="I6" s="32">
        <f>SUM(I7:I9)</f>
        <v>5743</v>
      </c>
    </row>
    <row r="7" spans="2:9">
      <c r="B7" s="29"/>
      <c r="C7" s="29"/>
      <c r="D7" s="95" t="s">
        <v>3</v>
      </c>
      <c r="E7" s="31">
        <v>2363</v>
      </c>
      <c r="F7" s="31">
        <v>2378</v>
      </c>
      <c r="G7" s="31">
        <v>2401</v>
      </c>
      <c r="H7" s="31">
        <v>2380</v>
      </c>
      <c r="I7" s="32">
        <v>2401</v>
      </c>
    </row>
    <row r="8" spans="2:9">
      <c r="B8" s="29"/>
      <c r="C8" s="29"/>
      <c r="D8" s="95" t="s">
        <v>4</v>
      </c>
      <c r="E8" s="31">
        <v>3067</v>
      </c>
      <c r="F8" s="31">
        <v>3117</v>
      </c>
      <c r="G8" s="31">
        <v>3131</v>
      </c>
      <c r="H8" s="31">
        <v>3122</v>
      </c>
      <c r="I8" s="32">
        <v>3132</v>
      </c>
    </row>
    <row r="9" spans="2:9">
      <c r="B9" s="29"/>
      <c r="C9" s="29"/>
      <c r="D9" s="95" t="s">
        <v>5</v>
      </c>
      <c r="E9" s="31">
        <v>183</v>
      </c>
      <c r="F9" s="31">
        <v>193</v>
      </c>
      <c r="G9" s="31">
        <v>201</v>
      </c>
      <c r="H9" s="31">
        <v>199</v>
      </c>
      <c r="I9" s="32">
        <v>210</v>
      </c>
    </row>
    <row r="10" spans="2:9" ht="18" customHeight="1">
      <c r="B10" s="29"/>
      <c r="C10" s="342" t="s">
        <v>6</v>
      </c>
      <c r="D10" s="343"/>
      <c r="E10" s="31">
        <v>138</v>
      </c>
      <c r="F10" s="31">
        <v>135</v>
      </c>
      <c r="G10" s="31">
        <v>135</v>
      </c>
      <c r="H10" s="31">
        <v>143</v>
      </c>
      <c r="I10" s="32">
        <v>138</v>
      </c>
    </row>
    <row r="11" spans="2:9" ht="18" customHeight="1">
      <c r="B11" s="29"/>
      <c r="C11" s="342" t="s">
        <v>7</v>
      </c>
      <c r="D11" s="343"/>
      <c r="E11" s="31">
        <f>SUM(E12:E13)</f>
        <v>39656</v>
      </c>
      <c r="F11" s="31">
        <f>SUM(F12:F13)</f>
        <v>39459</v>
      </c>
      <c r="G11" s="31">
        <f>SUM(G12:G13)</f>
        <v>39240</v>
      </c>
      <c r="H11" s="31">
        <f>SUM(H12:H13)</f>
        <v>39115</v>
      </c>
      <c r="I11" s="32">
        <f>SUM(I12:I13)</f>
        <v>39068</v>
      </c>
    </row>
    <row r="12" spans="2:9">
      <c r="B12" s="29"/>
      <c r="C12" s="29"/>
      <c r="D12" s="95" t="s">
        <v>3</v>
      </c>
      <c r="E12" s="31">
        <v>19858</v>
      </c>
      <c r="F12" s="31">
        <v>20120</v>
      </c>
      <c r="G12" s="31">
        <v>20415</v>
      </c>
      <c r="H12" s="31">
        <v>20826</v>
      </c>
      <c r="I12" s="32">
        <v>21205</v>
      </c>
    </row>
    <row r="13" spans="2:9">
      <c r="B13" s="29"/>
      <c r="C13" s="29"/>
      <c r="D13" s="95" t="s">
        <v>4</v>
      </c>
      <c r="E13" s="31">
        <v>19798</v>
      </c>
      <c r="F13" s="31">
        <v>19339</v>
      </c>
      <c r="G13" s="31">
        <v>18825</v>
      </c>
      <c r="H13" s="31">
        <v>18289</v>
      </c>
      <c r="I13" s="32">
        <v>17863</v>
      </c>
    </row>
    <row r="14" spans="2:9" ht="18" customHeight="1">
      <c r="B14" s="29"/>
      <c r="C14" s="342" t="s">
        <v>207</v>
      </c>
      <c r="D14" s="343"/>
      <c r="E14" s="31">
        <v>1368</v>
      </c>
      <c r="F14" s="31">
        <v>1384</v>
      </c>
      <c r="G14" s="31">
        <v>1389</v>
      </c>
      <c r="H14" s="31">
        <v>1398</v>
      </c>
      <c r="I14" s="32">
        <v>1408</v>
      </c>
    </row>
    <row r="15" spans="2:9" s="70" customFormat="1" ht="18" customHeight="1">
      <c r="B15" s="96"/>
      <c r="C15" s="344" t="s">
        <v>8</v>
      </c>
      <c r="D15" s="345"/>
      <c r="E15" s="97">
        <v>1567</v>
      </c>
      <c r="F15" s="97">
        <v>1642</v>
      </c>
      <c r="G15" s="97">
        <v>1708</v>
      </c>
      <c r="H15" s="97">
        <v>1723</v>
      </c>
      <c r="I15" s="98">
        <v>1765</v>
      </c>
    </row>
    <row r="16" spans="2:9" s="68" customFormat="1" ht="18" customHeight="1">
      <c r="B16" s="99"/>
      <c r="C16" s="346" t="s">
        <v>9</v>
      </c>
      <c r="D16" s="347"/>
      <c r="E16" s="100">
        <f>SUM(E17:E20)</f>
        <v>40969</v>
      </c>
      <c r="F16" s="100">
        <f>SUM(F17:F20)</f>
        <v>41004</v>
      </c>
      <c r="G16" s="100">
        <f>SUM(G17:G20)</f>
        <v>41407</v>
      </c>
      <c r="H16" s="100">
        <f>SUM(H17:H20)</f>
        <v>41796</v>
      </c>
      <c r="I16" s="101">
        <f>SUM(I17:I20)</f>
        <v>41986</v>
      </c>
    </row>
    <row r="17" spans="2:9">
      <c r="B17" s="29"/>
      <c r="C17" s="29"/>
      <c r="D17" s="95" t="s">
        <v>10</v>
      </c>
      <c r="E17" s="31">
        <v>9048</v>
      </c>
      <c r="F17" s="31">
        <v>8958</v>
      </c>
      <c r="G17" s="31">
        <v>8996</v>
      </c>
      <c r="H17" s="31">
        <v>9005</v>
      </c>
      <c r="I17" s="32">
        <v>9013</v>
      </c>
    </row>
    <row r="18" spans="2:9">
      <c r="B18" s="29"/>
      <c r="C18" s="29"/>
      <c r="D18" s="95" t="s">
        <v>7</v>
      </c>
      <c r="E18" s="31">
        <v>31917</v>
      </c>
      <c r="F18" s="31">
        <v>32042</v>
      </c>
      <c r="G18" s="31">
        <v>32407</v>
      </c>
      <c r="H18" s="31">
        <v>32787</v>
      </c>
      <c r="I18" s="32">
        <v>32970</v>
      </c>
    </row>
    <row r="19" spans="2:9">
      <c r="B19" s="29"/>
      <c r="C19" s="29"/>
      <c r="D19" s="95" t="s">
        <v>11</v>
      </c>
      <c r="E19" s="77">
        <v>0</v>
      </c>
      <c r="F19" s="102" t="s">
        <v>340</v>
      </c>
      <c r="G19" s="102" t="s">
        <v>340</v>
      </c>
      <c r="H19" s="102" t="s">
        <v>340</v>
      </c>
      <c r="I19" s="103" t="s">
        <v>340</v>
      </c>
    </row>
    <row r="20" spans="2:9" ht="13.8" thickBot="1">
      <c r="B20" s="33"/>
      <c r="C20" s="33"/>
      <c r="D20" s="104" t="s">
        <v>232</v>
      </c>
      <c r="E20" s="105">
        <v>4</v>
      </c>
      <c r="F20" s="105">
        <v>4</v>
      </c>
      <c r="G20" s="105">
        <v>4</v>
      </c>
      <c r="H20" s="105">
        <v>4</v>
      </c>
      <c r="I20" s="106">
        <v>3</v>
      </c>
    </row>
    <row r="21" spans="2:9" ht="18" customHeight="1">
      <c r="C21" s="23" t="s">
        <v>313</v>
      </c>
    </row>
    <row r="22" spans="2:9">
      <c r="C22" s="107" t="s">
        <v>208</v>
      </c>
    </row>
    <row r="23" spans="2:9">
      <c r="C23" s="107" t="s">
        <v>209</v>
      </c>
    </row>
  </sheetData>
  <mergeCells count="10">
    <mergeCell ref="H3:I3"/>
    <mergeCell ref="F2:H2"/>
    <mergeCell ref="C14:D14"/>
    <mergeCell ref="C15:D15"/>
    <mergeCell ref="C16:D16"/>
    <mergeCell ref="B4:D4"/>
    <mergeCell ref="B5:D5"/>
    <mergeCell ref="C6:D6"/>
    <mergeCell ref="C10:D10"/>
    <mergeCell ref="C11:D1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I22"/>
  <sheetViews>
    <sheetView showGridLines="0" view="pageBreakPreview" zoomScale="110" zoomScaleNormal="100" zoomScaleSheetLayoutView="110" workbookViewId="0">
      <selection activeCell="F18" sqref="F18"/>
    </sheetView>
  </sheetViews>
  <sheetFormatPr defaultColWidth="9" defaultRowHeight="13.2"/>
  <cols>
    <col min="1" max="1" width="5" style="23" customWidth="1"/>
    <col min="2" max="2" width="2.77734375" style="23" customWidth="1"/>
    <col min="3" max="3" width="17.88671875" style="23" customWidth="1"/>
    <col min="4" max="4" width="8.21875" style="23" customWidth="1"/>
    <col min="5" max="9" width="10.6640625" style="23" customWidth="1"/>
    <col min="10" max="16384" width="9" style="23"/>
  </cols>
  <sheetData>
    <row r="1" spans="2:9" ht="13.5" customHeight="1"/>
    <row r="2" spans="2:9" ht="18" customHeight="1">
      <c r="D2" s="28" t="s">
        <v>257</v>
      </c>
      <c r="E2" s="340" t="s">
        <v>242</v>
      </c>
      <c r="F2" s="340"/>
      <c r="G2" s="340"/>
    </row>
    <row r="3" spans="2:9" ht="18" customHeight="1" thickBot="1"/>
    <row r="4" spans="2:9" ht="18" customHeight="1">
      <c r="B4" s="281" t="s">
        <v>121</v>
      </c>
      <c r="C4" s="281"/>
      <c r="D4" s="282"/>
      <c r="E4" s="82" t="s">
        <v>308</v>
      </c>
      <c r="F4" s="82" t="s">
        <v>337</v>
      </c>
      <c r="G4" s="82" t="s">
        <v>346</v>
      </c>
      <c r="H4" s="82" t="s">
        <v>360</v>
      </c>
      <c r="I4" s="83" t="s">
        <v>451</v>
      </c>
    </row>
    <row r="5" spans="2:9" ht="18" customHeight="1">
      <c r="B5" s="342" t="s">
        <v>82</v>
      </c>
      <c r="C5" s="342"/>
      <c r="D5" s="84" t="s">
        <v>223</v>
      </c>
      <c r="E5" s="31">
        <v>9</v>
      </c>
      <c r="F5" s="31">
        <v>8</v>
      </c>
      <c r="G5" s="31">
        <v>8</v>
      </c>
      <c r="H5" s="31">
        <v>8</v>
      </c>
      <c r="I5" s="32">
        <v>6</v>
      </c>
    </row>
    <row r="6" spans="2:9" ht="18" customHeight="1">
      <c r="B6" s="342" t="s">
        <v>83</v>
      </c>
      <c r="C6" s="342"/>
      <c r="D6" s="84" t="s">
        <v>224</v>
      </c>
      <c r="E6" s="31">
        <v>151</v>
      </c>
      <c r="F6" s="31">
        <v>135</v>
      </c>
      <c r="G6" s="31">
        <v>133</v>
      </c>
      <c r="H6" s="31">
        <v>122</v>
      </c>
      <c r="I6" s="32">
        <v>114</v>
      </c>
    </row>
    <row r="7" spans="2:9" ht="18" customHeight="1">
      <c r="B7" s="29"/>
      <c r="C7" s="342" t="s">
        <v>122</v>
      </c>
      <c r="D7" s="343"/>
      <c r="E7" s="31">
        <v>760</v>
      </c>
      <c r="F7" s="31">
        <v>854</v>
      </c>
      <c r="G7" s="31">
        <v>856</v>
      </c>
      <c r="H7" s="31">
        <v>931</v>
      </c>
      <c r="I7" s="32">
        <v>985</v>
      </c>
    </row>
    <row r="8" spans="2:9" ht="18" customHeight="1">
      <c r="B8" s="29"/>
      <c r="C8" s="342" t="s">
        <v>210</v>
      </c>
      <c r="D8" s="343"/>
      <c r="E8" s="31">
        <v>17</v>
      </c>
      <c r="F8" s="31">
        <v>17</v>
      </c>
      <c r="G8" s="31">
        <v>17</v>
      </c>
      <c r="H8" s="31">
        <v>15</v>
      </c>
      <c r="I8" s="32">
        <v>19</v>
      </c>
    </row>
    <row r="9" spans="2:9" ht="18" customHeight="1">
      <c r="B9" s="29"/>
      <c r="C9" s="342" t="s">
        <v>123</v>
      </c>
      <c r="D9" s="343"/>
      <c r="E9" s="31">
        <v>51693</v>
      </c>
      <c r="F9" s="31">
        <v>49764</v>
      </c>
      <c r="G9" s="31">
        <v>8</v>
      </c>
      <c r="H9" s="31">
        <v>47952</v>
      </c>
      <c r="I9" s="32">
        <v>39409</v>
      </c>
    </row>
    <row r="10" spans="2:9" ht="18" customHeight="1">
      <c r="B10" s="29"/>
      <c r="C10" s="342" t="s">
        <v>124</v>
      </c>
      <c r="D10" s="343"/>
      <c r="E10" s="31">
        <v>27709</v>
      </c>
      <c r="F10" s="31">
        <v>27228</v>
      </c>
      <c r="G10" s="31">
        <v>133</v>
      </c>
      <c r="H10" s="31">
        <v>25709</v>
      </c>
      <c r="I10" s="32">
        <v>22603</v>
      </c>
    </row>
    <row r="11" spans="2:9" ht="18" customHeight="1">
      <c r="B11" s="29"/>
      <c r="C11" s="85" t="s">
        <v>125</v>
      </c>
      <c r="D11" s="86" t="s">
        <v>214</v>
      </c>
      <c r="E11" s="87">
        <v>53.6</v>
      </c>
      <c r="F11" s="87">
        <v>54.7</v>
      </c>
      <c r="G11" s="87">
        <v>54.2</v>
      </c>
      <c r="H11" s="87">
        <v>53.6</v>
      </c>
      <c r="I11" s="88">
        <v>57.4</v>
      </c>
    </row>
    <row r="12" spans="2:9" ht="18" customHeight="1">
      <c r="B12" s="29"/>
      <c r="C12" s="85" t="s">
        <v>126</v>
      </c>
      <c r="D12" s="86" t="s">
        <v>235</v>
      </c>
      <c r="E12" s="31">
        <v>3251</v>
      </c>
      <c r="F12" s="31">
        <v>3245</v>
      </c>
      <c r="G12" s="31">
        <v>3421</v>
      </c>
      <c r="H12" s="31">
        <v>3467</v>
      </c>
      <c r="I12" s="32">
        <v>3015</v>
      </c>
    </row>
    <row r="13" spans="2:9" ht="18" customHeight="1">
      <c r="B13" s="29"/>
      <c r="C13" s="85" t="s">
        <v>127</v>
      </c>
      <c r="D13" s="86" t="s">
        <v>235</v>
      </c>
      <c r="E13" s="31">
        <v>1405</v>
      </c>
      <c r="F13" s="31">
        <v>1413</v>
      </c>
      <c r="G13" s="31">
        <v>1516</v>
      </c>
      <c r="H13" s="31">
        <v>1540</v>
      </c>
      <c r="I13" s="32">
        <v>1339</v>
      </c>
    </row>
    <row r="14" spans="2:9" ht="18" customHeight="1">
      <c r="B14" s="29"/>
      <c r="C14" s="85" t="s">
        <v>128</v>
      </c>
      <c r="D14" s="86" t="s">
        <v>225</v>
      </c>
      <c r="E14" s="87">
        <v>43.2</v>
      </c>
      <c r="F14" s="87">
        <v>43.5</v>
      </c>
      <c r="G14" s="87">
        <v>44.3</v>
      </c>
      <c r="H14" s="87">
        <v>44.4</v>
      </c>
      <c r="I14" s="88">
        <v>44.4</v>
      </c>
    </row>
    <row r="15" spans="2:9" ht="18" customHeight="1">
      <c r="B15" s="29"/>
      <c r="C15" s="85" t="s">
        <v>129</v>
      </c>
      <c r="D15" s="86" t="s">
        <v>236</v>
      </c>
      <c r="E15" s="31">
        <v>424</v>
      </c>
      <c r="F15" s="31">
        <v>422</v>
      </c>
      <c r="G15" s="31">
        <v>443</v>
      </c>
      <c r="H15" s="31">
        <v>441</v>
      </c>
      <c r="I15" s="32">
        <v>374</v>
      </c>
    </row>
    <row r="16" spans="2:9" ht="18" customHeight="1">
      <c r="B16" s="29"/>
      <c r="C16" s="85" t="s">
        <v>130</v>
      </c>
      <c r="D16" s="86" t="s">
        <v>237</v>
      </c>
      <c r="E16" s="31">
        <v>564</v>
      </c>
      <c r="F16" s="31">
        <v>557</v>
      </c>
      <c r="G16" s="31">
        <v>596</v>
      </c>
      <c r="H16" s="31">
        <v>603</v>
      </c>
      <c r="I16" s="32">
        <v>515</v>
      </c>
    </row>
    <row r="17" spans="2:9" ht="18" customHeight="1">
      <c r="B17" s="29"/>
      <c r="C17" s="85" t="s">
        <v>131</v>
      </c>
      <c r="D17" s="86" t="s">
        <v>238</v>
      </c>
      <c r="E17" s="31">
        <v>540489</v>
      </c>
      <c r="F17" s="31">
        <v>536102</v>
      </c>
      <c r="G17" s="31">
        <v>570559</v>
      </c>
      <c r="H17" s="31">
        <v>624531</v>
      </c>
      <c r="I17" s="32">
        <v>559706</v>
      </c>
    </row>
    <row r="18" spans="2:9" ht="18" customHeight="1">
      <c r="B18" s="29"/>
      <c r="C18" s="89" t="s">
        <v>132</v>
      </c>
      <c r="D18" s="86" t="s">
        <v>239</v>
      </c>
      <c r="E18" s="87">
        <v>50.7</v>
      </c>
      <c r="F18" s="87">
        <v>51.9</v>
      </c>
      <c r="G18" s="87">
        <v>57.1</v>
      </c>
      <c r="H18" s="87">
        <v>59.9</v>
      </c>
      <c r="I18" s="88">
        <v>59.2</v>
      </c>
    </row>
    <row r="19" spans="2:9" ht="18" customHeight="1">
      <c r="B19" s="29"/>
      <c r="C19" s="89" t="s">
        <v>133</v>
      </c>
      <c r="D19" s="86" t="s">
        <v>134</v>
      </c>
      <c r="E19" s="31">
        <v>19506</v>
      </c>
      <c r="F19" s="31">
        <v>19689</v>
      </c>
      <c r="G19" s="31">
        <v>21482</v>
      </c>
      <c r="H19" s="31">
        <v>24292</v>
      </c>
      <c r="I19" s="32">
        <v>24762</v>
      </c>
    </row>
    <row r="20" spans="2:9" ht="18" customHeight="1" thickBot="1">
      <c r="B20" s="33"/>
      <c r="C20" s="90" t="s">
        <v>135</v>
      </c>
      <c r="D20" s="91" t="s">
        <v>134</v>
      </c>
      <c r="E20" s="92">
        <v>166.3</v>
      </c>
      <c r="F20" s="92">
        <v>165.2</v>
      </c>
      <c r="G20" s="92">
        <v>166.8</v>
      </c>
      <c r="H20" s="92">
        <v>180.1</v>
      </c>
      <c r="I20" s="93">
        <v>185.6</v>
      </c>
    </row>
    <row r="21" spans="2:9" ht="18" customHeight="1">
      <c r="C21" s="23" t="s">
        <v>292</v>
      </c>
    </row>
    <row r="22" spans="2:9">
      <c r="C22" s="23" t="s">
        <v>215</v>
      </c>
    </row>
  </sheetData>
  <mergeCells count="8">
    <mergeCell ref="E2:G2"/>
    <mergeCell ref="C8:D8"/>
    <mergeCell ref="C9:D9"/>
    <mergeCell ref="C10:D10"/>
    <mergeCell ref="B4:D4"/>
    <mergeCell ref="B5:C5"/>
    <mergeCell ref="B6:C6"/>
    <mergeCell ref="C7:D7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Q21"/>
  <sheetViews>
    <sheetView showGridLines="0" view="pageBreakPreview" zoomScaleNormal="100" zoomScaleSheetLayoutView="100" workbookViewId="0">
      <selection activeCell="P6" sqref="P6"/>
    </sheetView>
  </sheetViews>
  <sheetFormatPr defaultColWidth="9" defaultRowHeight="13.2"/>
  <cols>
    <col min="1" max="1" width="5" style="1" customWidth="1"/>
    <col min="2" max="2" width="2.6640625" style="1" customWidth="1"/>
    <col min="3" max="3" width="4.6640625" style="1" customWidth="1"/>
    <col min="4" max="4" width="3.6640625" style="1" bestFit="1" customWidth="1"/>
    <col min="5" max="5" width="4.6640625" style="1" customWidth="1"/>
    <col min="6" max="6" width="1.88671875" style="1" customWidth="1"/>
    <col min="7" max="7" width="17.6640625" style="1" customWidth="1"/>
    <col min="8" max="9" width="15.6640625" style="1" customWidth="1"/>
    <col min="10" max="10" width="12.6640625" style="1" customWidth="1"/>
    <col min="11" max="12" width="1.6640625" style="1" customWidth="1"/>
    <col min="13" max="13" width="18.6640625" style="1" customWidth="1"/>
    <col min="14" max="15" width="15.6640625" style="1" customWidth="1"/>
    <col min="16" max="16" width="14.6640625" style="1" customWidth="1"/>
    <col min="17" max="17" width="1.6640625" style="1" customWidth="1"/>
    <col min="18" max="16384" width="9" style="1"/>
  </cols>
  <sheetData>
    <row r="1" spans="1:17" ht="13.5" customHeight="1"/>
    <row r="2" spans="1:17" ht="18" customHeight="1">
      <c r="F2" s="8"/>
      <c r="H2" s="22" t="s">
        <v>227</v>
      </c>
      <c r="I2" s="352" t="s">
        <v>84</v>
      </c>
      <c r="J2" s="352"/>
      <c r="K2" s="352"/>
      <c r="L2" s="352"/>
      <c r="M2" s="352"/>
      <c r="N2" s="357"/>
      <c r="O2" s="357"/>
    </row>
    <row r="3" spans="1:17" ht="18" customHeight="1" thickBot="1"/>
    <row r="4" spans="1:17" ht="18" customHeight="1">
      <c r="B4" s="2"/>
      <c r="C4" s="353" t="s">
        <v>89</v>
      </c>
      <c r="D4" s="353"/>
      <c r="E4" s="353"/>
      <c r="F4" s="353"/>
      <c r="G4" s="355" t="s">
        <v>216</v>
      </c>
      <c r="H4" s="356"/>
      <c r="I4" s="356"/>
      <c r="J4" s="356"/>
      <c r="K4" s="5"/>
      <c r="L4" s="5"/>
      <c r="M4" s="355" t="s">
        <v>217</v>
      </c>
      <c r="N4" s="356"/>
      <c r="O4" s="356"/>
      <c r="P4" s="356"/>
      <c r="Q4" s="5"/>
    </row>
    <row r="5" spans="1:17" ht="18" customHeight="1">
      <c r="B5" s="4"/>
      <c r="C5" s="354"/>
      <c r="D5" s="354"/>
      <c r="E5" s="354"/>
      <c r="F5" s="354"/>
      <c r="G5" s="6" t="s">
        <v>79</v>
      </c>
      <c r="H5" s="6" t="s">
        <v>218</v>
      </c>
      <c r="I5" s="6" t="s">
        <v>219</v>
      </c>
      <c r="J5" s="6" t="s">
        <v>220</v>
      </c>
      <c r="K5" s="7"/>
      <c r="L5" s="7"/>
      <c r="M5" s="6" t="s">
        <v>79</v>
      </c>
      <c r="N5" s="6" t="s">
        <v>218</v>
      </c>
      <c r="O5" s="6" t="s">
        <v>219</v>
      </c>
      <c r="P5" s="6" t="s">
        <v>220</v>
      </c>
      <c r="Q5" s="7"/>
    </row>
    <row r="6" spans="1:17" ht="18" customHeight="1">
      <c r="B6" s="3"/>
      <c r="C6" s="3" t="s">
        <v>105</v>
      </c>
      <c r="D6" s="3">
        <v>23</v>
      </c>
      <c r="E6" s="3" t="s">
        <v>89</v>
      </c>
      <c r="F6" s="3"/>
      <c r="G6" s="17">
        <v>94908</v>
      </c>
      <c r="H6" s="18">
        <v>93116</v>
      </c>
      <c r="I6" s="18">
        <v>1792</v>
      </c>
      <c r="J6" s="10">
        <v>260</v>
      </c>
      <c r="K6" s="9"/>
      <c r="L6" s="9"/>
      <c r="M6" s="18">
        <v>301127</v>
      </c>
      <c r="N6" s="18">
        <v>279114</v>
      </c>
      <c r="O6" s="18">
        <v>22013</v>
      </c>
      <c r="P6" s="10">
        <v>825</v>
      </c>
      <c r="Q6" s="3"/>
    </row>
    <row r="7" spans="1:17" ht="18" customHeight="1">
      <c r="B7" s="3"/>
      <c r="C7" s="3"/>
      <c r="D7" s="3">
        <v>24</v>
      </c>
      <c r="E7" s="3"/>
      <c r="F7" s="3"/>
      <c r="G7" s="17">
        <v>91057</v>
      </c>
      <c r="H7" s="18">
        <v>85635</v>
      </c>
      <c r="I7" s="18">
        <v>5422</v>
      </c>
      <c r="J7" s="10">
        <v>249</v>
      </c>
      <c r="K7" s="9"/>
      <c r="L7" s="9"/>
      <c r="M7" s="18">
        <v>278289</v>
      </c>
      <c r="N7" s="18">
        <v>255254</v>
      </c>
      <c r="O7" s="18">
        <v>23035</v>
      </c>
      <c r="P7" s="10">
        <v>762</v>
      </c>
      <c r="Q7" s="3"/>
    </row>
    <row r="8" spans="1:17" s="11" customFormat="1" ht="18" customHeight="1">
      <c r="A8" s="12"/>
      <c r="B8" s="9"/>
      <c r="C8" s="9"/>
      <c r="D8" s="9">
        <v>25</v>
      </c>
      <c r="E8" s="9"/>
      <c r="F8" s="9"/>
      <c r="G8" s="17">
        <v>111677</v>
      </c>
      <c r="H8" s="18">
        <v>91384</v>
      </c>
      <c r="I8" s="18">
        <v>20293</v>
      </c>
      <c r="J8" s="10">
        <v>306</v>
      </c>
      <c r="K8" s="9"/>
      <c r="L8" s="9"/>
      <c r="M8" s="18">
        <v>312742</v>
      </c>
      <c r="N8" s="18">
        <v>284618</v>
      </c>
      <c r="O8" s="18">
        <v>28124</v>
      </c>
      <c r="P8" s="10">
        <v>857</v>
      </c>
      <c r="Q8" s="14"/>
    </row>
    <row r="9" spans="1:17" s="11" customFormat="1" ht="18" customHeight="1">
      <c r="A9" s="12"/>
      <c r="B9" s="9"/>
      <c r="C9" s="9"/>
      <c r="D9" s="9">
        <v>26</v>
      </c>
      <c r="E9" s="9"/>
      <c r="F9" s="9"/>
      <c r="G9" s="17">
        <v>169238</v>
      </c>
      <c r="H9" s="18">
        <v>145674</v>
      </c>
      <c r="I9" s="18">
        <v>23564</v>
      </c>
      <c r="J9" s="10">
        <v>463</v>
      </c>
      <c r="K9" s="9"/>
      <c r="L9" s="9"/>
      <c r="M9" s="18">
        <v>350744</v>
      </c>
      <c r="N9" s="18">
        <v>323017</v>
      </c>
      <c r="O9" s="18">
        <v>27727</v>
      </c>
      <c r="P9" s="10">
        <v>961</v>
      </c>
      <c r="Q9" s="9"/>
    </row>
    <row r="10" spans="1:17" s="11" customFormat="1" ht="18" customHeight="1" thickBot="1">
      <c r="A10" s="12"/>
      <c r="B10" s="13"/>
      <c r="C10" s="13"/>
      <c r="D10" s="19">
        <v>27</v>
      </c>
      <c r="E10" s="19"/>
      <c r="F10" s="19"/>
      <c r="G10" s="20"/>
      <c r="H10" s="21"/>
      <c r="I10" s="21"/>
      <c r="J10" s="15"/>
      <c r="K10" s="19"/>
      <c r="L10" s="19"/>
      <c r="M10" s="21"/>
      <c r="N10" s="21"/>
      <c r="O10" s="21"/>
      <c r="P10" s="15"/>
      <c r="Q10" s="16"/>
    </row>
    <row r="11" spans="1:17" ht="18" customHeight="1">
      <c r="B11" s="1" t="s">
        <v>233</v>
      </c>
      <c r="P11" s="1" t="s">
        <v>234</v>
      </c>
    </row>
    <row r="21" spans="8:10">
      <c r="H21" s="350"/>
      <c r="I21" s="351"/>
      <c r="J21" s="351"/>
    </row>
  </sheetData>
  <mergeCells count="6">
    <mergeCell ref="H21:J21"/>
    <mergeCell ref="I2:M2"/>
    <mergeCell ref="C4:F5"/>
    <mergeCell ref="G4:J4"/>
    <mergeCell ref="N2:O2"/>
    <mergeCell ref="M4:P4"/>
  </mergeCells>
  <phoneticPr fontId="1"/>
  <pageMargins left="0.75" right="0.75" top="1" bottom="1" header="0.51200000000000001" footer="0.51200000000000001"/>
  <pageSetup paperSize="9" scale="86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B1:G20"/>
  <sheetViews>
    <sheetView showGridLines="0" view="pageBreakPreview" zoomScale="110" zoomScaleNormal="100" zoomScaleSheetLayoutView="110" workbookViewId="0">
      <selection activeCell="F18" sqref="F18"/>
    </sheetView>
  </sheetViews>
  <sheetFormatPr defaultColWidth="9" defaultRowHeight="13.2"/>
  <cols>
    <col min="1" max="1" width="5" style="23" customWidth="1"/>
    <col min="2" max="2" width="4.6640625" style="23" customWidth="1"/>
    <col min="3" max="3" width="3.6640625" style="23" bestFit="1" customWidth="1"/>
    <col min="4" max="4" width="5" style="23" bestFit="1" customWidth="1"/>
    <col min="5" max="7" width="11.44140625" style="23" customWidth="1"/>
    <col min="8" max="16384" width="9" style="23"/>
  </cols>
  <sheetData>
    <row r="1" spans="2:7" ht="13.5" customHeight="1"/>
    <row r="2" spans="2:7" ht="18" customHeight="1">
      <c r="D2" s="74" t="s">
        <v>258</v>
      </c>
      <c r="E2" s="358" t="s">
        <v>85</v>
      </c>
      <c r="F2" s="358"/>
      <c r="G2" s="72"/>
    </row>
    <row r="3" spans="2:7" ht="18" customHeight="1" thickBot="1">
      <c r="B3" s="23" t="s">
        <v>12</v>
      </c>
    </row>
    <row r="4" spans="2:7" ht="18" customHeight="1">
      <c r="B4" s="281" t="s">
        <v>89</v>
      </c>
      <c r="C4" s="281"/>
      <c r="D4" s="281"/>
      <c r="E4" s="75" t="s">
        <v>0</v>
      </c>
      <c r="F4" s="75" t="s">
        <v>331</v>
      </c>
      <c r="G4" s="75" t="s">
        <v>332</v>
      </c>
    </row>
    <row r="5" spans="2:7">
      <c r="B5" s="44"/>
      <c r="C5" s="62"/>
      <c r="D5" s="29"/>
      <c r="E5" s="76"/>
      <c r="F5" s="29"/>
      <c r="G5" s="29"/>
    </row>
    <row r="6" spans="2:7" ht="13.5" customHeight="1">
      <c r="B6" s="29" t="s">
        <v>347</v>
      </c>
      <c r="C6" s="62">
        <v>30</v>
      </c>
      <c r="D6" s="29" t="s">
        <v>348</v>
      </c>
      <c r="E6" s="63">
        <v>3685026</v>
      </c>
      <c r="F6" s="77">
        <v>2636915</v>
      </c>
      <c r="G6" s="77">
        <v>1048111</v>
      </c>
    </row>
    <row r="7" spans="2:7">
      <c r="B7" s="29"/>
      <c r="C7" s="62"/>
      <c r="D7" s="29"/>
      <c r="E7" s="63"/>
      <c r="F7" s="29"/>
      <c r="G7" s="29"/>
    </row>
    <row r="8" spans="2:7" ht="13.5" customHeight="1">
      <c r="B8" s="29" t="s">
        <v>291</v>
      </c>
      <c r="C8" s="62" t="s">
        <v>288</v>
      </c>
      <c r="D8" s="29"/>
      <c r="E8" s="63">
        <v>3570372</v>
      </c>
      <c r="F8" s="77">
        <v>2524802</v>
      </c>
      <c r="G8" s="77">
        <v>1045570</v>
      </c>
    </row>
    <row r="9" spans="2:7">
      <c r="B9" s="29"/>
      <c r="C9" s="62"/>
      <c r="D9" s="29"/>
      <c r="E9" s="63"/>
      <c r="F9" s="29"/>
      <c r="G9" s="29"/>
    </row>
    <row r="10" spans="2:7" ht="13.5" customHeight="1">
      <c r="B10" s="29"/>
      <c r="C10" s="62">
        <v>2</v>
      </c>
      <c r="D10" s="29"/>
      <c r="E10" s="63">
        <v>2861572</v>
      </c>
      <c r="F10" s="77">
        <v>2014614</v>
      </c>
      <c r="G10" s="77">
        <v>846958</v>
      </c>
    </row>
    <row r="11" spans="2:7">
      <c r="D11" s="29"/>
      <c r="E11" s="76"/>
    </row>
    <row r="12" spans="2:7" ht="13.5" customHeight="1">
      <c r="C12" s="62">
        <v>3</v>
      </c>
      <c r="D12" s="29"/>
      <c r="E12" s="63">
        <f>F12+G12</f>
        <v>2967713</v>
      </c>
      <c r="F12" s="77">
        <v>2056672</v>
      </c>
      <c r="G12" s="77">
        <v>911041</v>
      </c>
    </row>
    <row r="13" spans="2:7" ht="13.5" customHeight="1">
      <c r="C13" s="62"/>
      <c r="D13" s="29"/>
      <c r="E13" s="63"/>
      <c r="F13" s="77"/>
      <c r="G13" s="77"/>
    </row>
    <row r="14" spans="2:7" ht="15" customHeight="1">
      <c r="C14" s="62">
        <v>4</v>
      </c>
      <c r="D14" s="29"/>
      <c r="E14" s="63">
        <f t="shared" ref="E14" si="0">F14+G14</f>
        <v>3162665</v>
      </c>
      <c r="F14" s="77">
        <v>2173702</v>
      </c>
      <c r="G14" s="77">
        <v>988963</v>
      </c>
    </row>
    <row r="15" spans="2:7" ht="15" customHeight="1">
      <c r="C15" s="62"/>
      <c r="D15" s="29"/>
      <c r="E15" s="63"/>
      <c r="F15" s="77"/>
      <c r="G15" s="77"/>
    </row>
    <row r="16" spans="2:7" ht="15" customHeight="1">
      <c r="C16" s="62">
        <v>5</v>
      </c>
      <c r="D16" s="29"/>
      <c r="E16" s="63">
        <f t="shared" ref="E16" si="1">F16+G16</f>
        <v>3261196</v>
      </c>
      <c r="F16" s="77">
        <v>2207890</v>
      </c>
      <c r="G16" s="77">
        <v>1053306</v>
      </c>
    </row>
    <row r="17" spans="2:7">
      <c r="C17" s="62"/>
      <c r="D17" s="29"/>
      <c r="E17" s="63"/>
      <c r="F17" s="77"/>
      <c r="G17" s="77"/>
    </row>
    <row r="18" spans="2:7" s="51" customFormat="1">
      <c r="C18" s="78">
        <v>6</v>
      </c>
      <c r="D18" s="47"/>
      <c r="E18" s="66">
        <f t="shared" ref="E18" si="2">F18+G18</f>
        <v>3356752</v>
      </c>
      <c r="F18" s="79">
        <v>2265855</v>
      </c>
      <c r="G18" s="79">
        <v>1090897</v>
      </c>
    </row>
    <row r="19" spans="2:7" ht="13.8" thickBot="1">
      <c r="B19" s="33"/>
      <c r="C19" s="80"/>
      <c r="D19" s="33"/>
      <c r="E19" s="81"/>
      <c r="F19" s="33"/>
      <c r="G19" s="33"/>
    </row>
    <row r="20" spans="2:7">
      <c r="B20" s="23" t="s">
        <v>333</v>
      </c>
    </row>
  </sheetData>
  <mergeCells count="2">
    <mergeCell ref="B4:D4"/>
    <mergeCell ref="E2:F2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12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K10"/>
  <sheetViews>
    <sheetView showGridLines="0" view="pageBreakPreview" zoomScale="120" zoomScaleNormal="100" zoomScaleSheetLayoutView="120" workbookViewId="0">
      <selection activeCell="G21" sqref="G21"/>
    </sheetView>
  </sheetViews>
  <sheetFormatPr defaultColWidth="9" defaultRowHeight="13.2"/>
  <cols>
    <col min="1" max="1" width="3.44140625" style="23" customWidth="1"/>
    <col min="2" max="2" width="8.44140625" style="23" customWidth="1"/>
    <col min="3" max="3" width="8.6640625" style="23" customWidth="1"/>
    <col min="4" max="6" width="8.109375" style="23" customWidth="1"/>
    <col min="7" max="7" width="10" style="23" customWidth="1"/>
    <col min="8" max="11" width="8.109375" style="23" customWidth="1"/>
    <col min="12" max="16384" width="9" style="23"/>
  </cols>
  <sheetData>
    <row r="1" spans="1:11" ht="13.5" customHeight="1"/>
    <row r="2" spans="1:11">
      <c r="D2" s="28" t="s">
        <v>259</v>
      </c>
      <c r="E2" s="296" t="s">
        <v>86</v>
      </c>
      <c r="F2" s="296"/>
      <c r="G2" s="296"/>
      <c r="H2" s="296"/>
      <c r="I2" s="306"/>
    </row>
    <row r="3" spans="1:11">
      <c r="F3" s="23" t="s">
        <v>193</v>
      </c>
    </row>
    <row r="4" spans="1:11" ht="18" customHeight="1" thickBot="1">
      <c r="B4" s="23" t="s">
        <v>15</v>
      </c>
    </row>
    <row r="5" spans="1:11" ht="20.100000000000001" customHeight="1">
      <c r="A5" s="29"/>
      <c r="B5" s="295" t="s">
        <v>309</v>
      </c>
      <c r="C5" s="294"/>
      <c r="D5" s="319" t="s">
        <v>338</v>
      </c>
      <c r="E5" s="281"/>
      <c r="F5" s="319" t="s">
        <v>349</v>
      </c>
      <c r="G5" s="281"/>
      <c r="H5" s="319" t="s">
        <v>359</v>
      </c>
      <c r="I5" s="281"/>
      <c r="J5" s="325" t="s">
        <v>452</v>
      </c>
      <c r="K5" s="326"/>
    </row>
    <row r="6" spans="1:11" ht="20.100000000000001" customHeight="1">
      <c r="A6" s="29"/>
      <c r="B6" s="30" t="s">
        <v>13</v>
      </c>
      <c r="C6" s="30" t="s">
        <v>14</v>
      </c>
      <c r="D6" s="30" t="s">
        <v>13</v>
      </c>
      <c r="E6" s="30" t="s">
        <v>14</v>
      </c>
      <c r="F6" s="30" t="s">
        <v>13</v>
      </c>
      <c r="G6" s="30" t="s">
        <v>14</v>
      </c>
      <c r="H6" s="30" t="s">
        <v>13</v>
      </c>
      <c r="I6" s="30" t="s">
        <v>14</v>
      </c>
      <c r="J6" s="30" t="s">
        <v>13</v>
      </c>
      <c r="K6" s="30" t="s">
        <v>14</v>
      </c>
    </row>
    <row r="8" spans="1:11">
      <c r="B8" s="31">
        <v>1106</v>
      </c>
      <c r="C8" s="31">
        <v>3356</v>
      </c>
      <c r="D8" s="31">
        <v>1054</v>
      </c>
      <c r="E8" s="31">
        <v>3122</v>
      </c>
      <c r="F8" s="31">
        <v>1411</v>
      </c>
      <c r="G8" s="31">
        <v>3174</v>
      </c>
      <c r="H8" s="31">
        <v>1301</v>
      </c>
      <c r="I8" s="31">
        <v>3815</v>
      </c>
      <c r="J8" s="32">
        <v>1364</v>
      </c>
      <c r="K8" s="32">
        <v>4239</v>
      </c>
    </row>
    <row r="9" spans="1:11" ht="9.9" customHeight="1" thickBot="1"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18" customHeight="1">
      <c r="B10" s="23" t="s">
        <v>16</v>
      </c>
    </row>
  </sheetData>
  <mergeCells count="6">
    <mergeCell ref="B5:C5"/>
    <mergeCell ref="J5:K5"/>
    <mergeCell ref="E2:I2"/>
    <mergeCell ref="H5:I5"/>
    <mergeCell ref="D5:E5"/>
    <mergeCell ref="F5:G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J28"/>
  <sheetViews>
    <sheetView showGridLines="0" view="pageBreakPreview" zoomScale="120" zoomScaleNormal="100" zoomScaleSheetLayoutView="120" workbookViewId="0">
      <selection activeCell="F18" sqref="F18"/>
    </sheetView>
  </sheetViews>
  <sheetFormatPr defaultColWidth="9" defaultRowHeight="13.2"/>
  <cols>
    <col min="1" max="1" width="5" style="23" customWidth="1"/>
    <col min="2" max="2" width="4.6640625" style="23" bestFit="1" customWidth="1"/>
    <col min="3" max="3" width="3.6640625" style="23" bestFit="1" customWidth="1"/>
    <col min="4" max="4" width="4.6640625" style="23" customWidth="1"/>
    <col min="5" max="6" width="12.21875" style="23" customWidth="1"/>
    <col min="7" max="8" width="11" style="23" customWidth="1"/>
    <col min="9" max="10" width="11.33203125" style="23" customWidth="1"/>
    <col min="11" max="11" width="3.21875" style="23" customWidth="1"/>
    <col min="12" max="12" width="4" style="23" customWidth="1"/>
    <col min="13" max="16384" width="9" style="23"/>
  </cols>
  <sheetData>
    <row r="1" spans="2:10" ht="13.5" customHeight="1"/>
    <row r="2" spans="2:10" ht="18" customHeight="1">
      <c r="E2" s="28" t="s">
        <v>260</v>
      </c>
      <c r="F2" s="296" t="s">
        <v>287</v>
      </c>
      <c r="G2" s="340"/>
      <c r="H2" s="340"/>
      <c r="I2" s="25"/>
    </row>
    <row r="3" spans="2:10" ht="18" customHeight="1" thickBot="1">
      <c r="B3" s="23" t="s">
        <v>12</v>
      </c>
    </row>
    <row r="4" spans="2:10" ht="20.100000000000001" customHeight="1">
      <c r="B4" s="330" t="s">
        <v>17</v>
      </c>
      <c r="C4" s="330"/>
      <c r="D4" s="330"/>
      <c r="E4" s="319" t="s">
        <v>18</v>
      </c>
      <c r="F4" s="281"/>
      <c r="G4" s="319" t="s">
        <v>87</v>
      </c>
      <c r="H4" s="281"/>
      <c r="I4" s="319" t="s">
        <v>19</v>
      </c>
      <c r="J4" s="281"/>
    </row>
    <row r="5" spans="2:10" ht="30" customHeight="1">
      <c r="B5" s="331"/>
      <c r="C5" s="331"/>
      <c r="D5" s="331"/>
      <c r="E5" s="59" t="s">
        <v>169</v>
      </c>
      <c r="F5" s="60" t="s">
        <v>247</v>
      </c>
      <c r="G5" s="59" t="s">
        <v>169</v>
      </c>
      <c r="H5" s="60" t="s">
        <v>170</v>
      </c>
      <c r="I5" s="59" t="s">
        <v>169</v>
      </c>
      <c r="J5" s="61" t="s">
        <v>170</v>
      </c>
    </row>
    <row r="6" spans="2:10" ht="20.100000000000001" customHeight="1">
      <c r="B6" s="29" t="s">
        <v>343</v>
      </c>
      <c r="C6" s="62">
        <v>30</v>
      </c>
      <c r="D6" s="29" t="s">
        <v>350</v>
      </c>
      <c r="E6" s="63">
        <v>266672</v>
      </c>
      <c r="F6" s="31">
        <v>24992</v>
      </c>
      <c r="G6" s="31">
        <v>21161</v>
      </c>
      <c r="H6" s="31">
        <v>1702</v>
      </c>
      <c r="I6" s="31">
        <v>37896</v>
      </c>
      <c r="J6" s="31">
        <v>4650</v>
      </c>
    </row>
    <row r="7" spans="2:10" ht="20.100000000000001" customHeight="1">
      <c r="B7" s="29" t="s">
        <v>289</v>
      </c>
      <c r="C7" s="64" t="s">
        <v>288</v>
      </c>
      <c r="D7" s="29"/>
      <c r="E7" s="63">
        <v>248907</v>
      </c>
      <c r="F7" s="31">
        <v>22991</v>
      </c>
      <c r="G7" s="31">
        <v>19730</v>
      </c>
      <c r="H7" s="31">
        <v>1523</v>
      </c>
      <c r="I7" s="31">
        <v>35287</v>
      </c>
      <c r="J7" s="31">
        <v>4316</v>
      </c>
    </row>
    <row r="8" spans="2:10" ht="20.100000000000001" customHeight="1">
      <c r="B8" s="29"/>
      <c r="C8" s="64">
        <v>2</v>
      </c>
      <c r="D8" s="29"/>
      <c r="E8" s="63">
        <v>232624</v>
      </c>
      <c r="F8" s="31">
        <v>20652</v>
      </c>
      <c r="G8" s="31">
        <v>18464</v>
      </c>
      <c r="H8" s="31">
        <v>1328</v>
      </c>
      <c r="I8" s="31">
        <v>33148</v>
      </c>
      <c r="J8" s="31">
        <v>3991</v>
      </c>
    </row>
    <row r="9" spans="2:10" ht="20.100000000000001" customHeight="1">
      <c r="C9" s="64">
        <v>3</v>
      </c>
      <c r="E9" s="63">
        <v>217206</v>
      </c>
      <c r="F9" s="31">
        <v>19285</v>
      </c>
      <c r="G9" s="31">
        <v>17198</v>
      </c>
      <c r="H9" s="31">
        <v>1260</v>
      </c>
      <c r="I9" s="31">
        <v>31219</v>
      </c>
      <c r="J9" s="31">
        <v>3712</v>
      </c>
    </row>
    <row r="10" spans="2:10" ht="20.100000000000001" customHeight="1">
      <c r="C10" s="64">
        <v>4</v>
      </c>
      <c r="E10" s="63">
        <v>199005</v>
      </c>
      <c r="F10" s="31">
        <v>17317</v>
      </c>
      <c r="G10" s="31">
        <v>15707</v>
      </c>
      <c r="H10" s="31">
        <v>1118</v>
      </c>
      <c r="I10" s="31">
        <v>29006</v>
      </c>
      <c r="J10" s="31">
        <v>3344</v>
      </c>
    </row>
    <row r="11" spans="2:10" ht="20.100000000000001" customHeight="1">
      <c r="C11" s="64">
        <v>5</v>
      </c>
      <c r="E11" s="63">
        <v>182971</v>
      </c>
      <c r="F11" s="31">
        <v>15262</v>
      </c>
      <c r="G11" s="31">
        <v>14477</v>
      </c>
      <c r="H11" s="31">
        <v>986</v>
      </c>
      <c r="I11" s="31">
        <v>27002</v>
      </c>
      <c r="J11" s="31">
        <v>2938</v>
      </c>
    </row>
    <row r="12" spans="2:10" s="51" customFormat="1" ht="20.100000000000001" customHeight="1" thickBot="1">
      <c r="C12" s="65">
        <v>6</v>
      </c>
      <c r="E12" s="66">
        <v>169551</v>
      </c>
      <c r="F12" s="32">
        <v>13194</v>
      </c>
      <c r="G12" s="32">
        <v>13531</v>
      </c>
      <c r="H12" s="32">
        <v>822</v>
      </c>
      <c r="I12" s="32">
        <v>25239</v>
      </c>
      <c r="J12" s="32">
        <v>2528</v>
      </c>
    </row>
    <row r="13" spans="2:10" ht="17.399999999999999" customHeight="1">
      <c r="B13" s="56" t="s">
        <v>20</v>
      </c>
      <c r="C13" s="56"/>
      <c r="D13" s="56" t="s">
        <v>168</v>
      </c>
      <c r="E13" s="67"/>
      <c r="F13" s="67"/>
      <c r="G13" s="67"/>
      <c r="H13" s="67"/>
      <c r="I13" s="67"/>
      <c r="J13" s="67"/>
    </row>
    <row r="14" spans="2:10" ht="15" customHeight="1">
      <c r="B14" s="29"/>
      <c r="C14" s="68" t="s">
        <v>226</v>
      </c>
      <c r="E14" s="69"/>
      <c r="F14" s="69"/>
      <c r="G14" s="69"/>
      <c r="H14" s="69"/>
      <c r="I14" s="69"/>
      <c r="J14" s="69"/>
    </row>
    <row r="15" spans="2:10" ht="18" customHeight="1">
      <c r="C15" s="70"/>
      <c r="D15" s="359" t="s">
        <v>248</v>
      </c>
      <c r="E15" s="359"/>
      <c r="F15" s="359"/>
      <c r="G15" s="359"/>
      <c r="H15" s="359"/>
      <c r="I15" s="359"/>
      <c r="J15" s="69"/>
    </row>
    <row r="16" spans="2:10" ht="18" customHeight="1">
      <c r="D16" s="359"/>
      <c r="E16" s="359"/>
      <c r="F16" s="359"/>
      <c r="G16" s="359"/>
      <c r="H16" s="359"/>
      <c r="I16" s="359"/>
      <c r="J16" s="69"/>
    </row>
    <row r="17" spans="3:10" ht="15.75" customHeight="1">
      <c r="C17" s="29"/>
      <c r="D17" s="359"/>
      <c r="E17" s="359"/>
      <c r="F17" s="359"/>
      <c r="G17" s="359"/>
      <c r="H17" s="359"/>
      <c r="I17" s="359"/>
      <c r="J17" s="35"/>
    </row>
    <row r="18" spans="3:10">
      <c r="C18" s="69"/>
      <c r="D18" s="69"/>
      <c r="E18" s="69"/>
      <c r="F18" s="69"/>
      <c r="G18" s="71"/>
      <c r="H18" s="71"/>
      <c r="I18" s="72"/>
      <c r="J18" s="72"/>
    </row>
    <row r="19" spans="3:10" ht="12.75" customHeight="1">
      <c r="C19" s="73"/>
      <c r="D19" s="73"/>
      <c r="E19" s="29"/>
      <c r="F19" s="29"/>
      <c r="G19" s="29"/>
      <c r="H19" s="29"/>
      <c r="I19" s="45"/>
    </row>
    <row r="20" spans="3:10">
      <c r="C20" s="73"/>
      <c r="D20" s="29"/>
      <c r="E20" s="73"/>
      <c r="F20" s="73"/>
      <c r="G20" s="29"/>
      <c r="H20" s="29"/>
      <c r="J20" s="57"/>
    </row>
    <row r="21" spans="3:10">
      <c r="D21" s="29"/>
    </row>
    <row r="24" spans="3:10">
      <c r="D24" s="29"/>
    </row>
    <row r="28" spans="3:10">
      <c r="D28" s="68"/>
    </row>
  </sheetData>
  <mergeCells count="6">
    <mergeCell ref="D15:I17"/>
    <mergeCell ref="F2:H2"/>
    <mergeCell ref="I4:J4"/>
    <mergeCell ref="B4:D5"/>
    <mergeCell ref="E4:F4"/>
    <mergeCell ref="G4:H4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B1:S26"/>
  <sheetViews>
    <sheetView showGridLines="0" view="pageBreakPreview" zoomScale="130" zoomScaleNormal="100" zoomScaleSheetLayoutView="130" workbookViewId="0">
      <selection activeCell="F18" sqref="F18"/>
    </sheetView>
  </sheetViews>
  <sheetFormatPr defaultColWidth="9" defaultRowHeight="13.2"/>
  <cols>
    <col min="1" max="1" width="5" style="23" customWidth="1"/>
    <col min="2" max="2" width="4.44140625" style="23" customWidth="1"/>
    <col min="3" max="3" width="4.21875" style="23" customWidth="1"/>
    <col min="4" max="4" width="4.44140625" style="23" customWidth="1"/>
    <col min="5" max="5" width="9.33203125" style="23" customWidth="1"/>
    <col min="6" max="8" width="8.33203125" style="23" customWidth="1"/>
    <col min="9" max="9" width="7.77734375" style="23" customWidth="1"/>
    <col min="10" max="11" width="7.44140625" style="23" customWidth="1"/>
    <col min="12" max="16384" width="9" style="23"/>
  </cols>
  <sheetData>
    <row r="1" spans="2:11" ht="13.5" customHeight="1"/>
    <row r="2" spans="2:11" ht="18" customHeight="1">
      <c r="D2" s="34" t="s">
        <v>261</v>
      </c>
      <c r="E2" s="296" t="s">
        <v>228</v>
      </c>
      <c r="F2" s="306"/>
      <c r="G2" s="306"/>
      <c r="H2" s="306"/>
      <c r="I2" s="306"/>
      <c r="J2" s="306"/>
      <c r="K2" s="35"/>
    </row>
    <row r="3" spans="2:11" ht="18" customHeight="1" thickBot="1">
      <c r="B3" s="360" t="s">
        <v>459</v>
      </c>
      <c r="C3" s="360"/>
      <c r="D3" s="360"/>
    </row>
    <row r="4" spans="2:11" ht="20.100000000000001" customHeight="1">
      <c r="B4" s="330" t="s">
        <v>167</v>
      </c>
      <c r="C4" s="330"/>
      <c r="D4" s="330"/>
      <c r="E4" s="36"/>
      <c r="F4" s="37"/>
      <c r="G4" s="37"/>
      <c r="H4" s="37"/>
      <c r="I4" s="37"/>
      <c r="J4" s="37"/>
      <c r="K4" s="37"/>
    </row>
    <row r="5" spans="2:11" ht="23.1" customHeight="1">
      <c r="B5" s="276"/>
      <c r="C5" s="276"/>
      <c r="D5" s="276"/>
      <c r="E5" s="38" t="s">
        <v>194</v>
      </c>
      <c r="F5" s="363" t="s">
        <v>188</v>
      </c>
      <c r="G5" s="364"/>
      <c r="H5" s="365"/>
      <c r="I5" s="363" t="s">
        <v>88</v>
      </c>
      <c r="J5" s="364"/>
      <c r="K5" s="364"/>
    </row>
    <row r="6" spans="2:11" ht="18" customHeight="1">
      <c r="B6" s="276"/>
      <c r="C6" s="276"/>
      <c r="D6" s="276"/>
      <c r="E6" s="39" t="s">
        <v>79</v>
      </c>
      <c r="F6" s="361" t="s">
        <v>79</v>
      </c>
      <c r="G6" s="361" t="s">
        <v>189</v>
      </c>
      <c r="H6" s="361" t="s">
        <v>190</v>
      </c>
      <c r="I6" s="361" t="s">
        <v>79</v>
      </c>
      <c r="J6" s="361" t="s">
        <v>189</v>
      </c>
      <c r="K6" s="328" t="s">
        <v>190</v>
      </c>
    </row>
    <row r="7" spans="2:11" ht="18" customHeight="1">
      <c r="B7" s="331"/>
      <c r="C7" s="331"/>
      <c r="D7" s="331"/>
      <c r="E7" s="40"/>
      <c r="F7" s="269"/>
      <c r="G7" s="269"/>
      <c r="H7" s="269"/>
      <c r="I7" s="269"/>
      <c r="J7" s="269"/>
      <c r="K7" s="362"/>
    </row>
    <row r="8" spans="2:11" ht="9.9" customHeight="1">
      <c r="B8" s="29"/>
      <c r="C8" s="29"/>
      <c r="D8" s="29"/>
      <c r="E8" s="41"/>
      <c r="F8" s="42"/>
      <c r="G8" s="42"/>
      <c r="H8" s="42"/>
      <c r="I8" s="42"/>
      <c r="J8" s="42"/>
      <c r="K8" s="42"/>
    </row>
    <row r="9" spans="2:11" ht="21.9" customHeight="1">
      <c r="B9" s="29" t="s">
        <v>343</v>
      </c>
      <c r="C9" s="29">
        <v>30</v>
      </c>
      <c r="D9" s="29" t="s">
        <v>350</v>
      </c>
      <c r="E9" s="43">
        <v>22863</v>
      </c>
      <c r="F9" s="42">
        <v>21161</v>
      </c>
      <c r="G9" s="42">
        <v>18471</v>
      </c>
      <c r="H9" s="42">
        <v>2690</v>
      </c>
      <c r="I9" s="42">
        <v>1702</v>
      </c>
      <c r="J9" s="42">
        <v>183</v>
      </c>
      <c r="K9" s="42">
        <v>1519</v>
      </c>
    </row>
    <row r="10" spans="2:11" ht="21.9" customHeight="1">
      <c r="B10" s="29" t="s">
        <v>289</v>
      </c>
      <c r="C10" s="44" t="s">
        <v>288</v>
      </c>
      <c r="D10" s="29"/>
      <c r="E10" s="43">
        <v>21253</v>
      </c>
      <c r="F10" s="42">
        <v>19730</v>
      </c>
      <c r="G10" s="42">
        <v>17236</v>
      </c>
      <c r="H10" s="42">
        <v>2494</v>
      </c>
      <c r="I10" s="42">
        <v>1523</v>
      </c>
      <c r="J10" s="42">
        <v>161</v>
      </c>
      <c r="K10" s="42">
        <v>1362</v>
      </c>
    </row>
    <row r="11" spans="2:11" ht="21.9" customHeight="1">
      <c r="B11" s="29"/>
      <c r="C11" s="44">
        <v>2</v>
      </c>
      <c r="D11" s="29"/>
      <c r="E11" s="43">
        <v>19792</v>
      </c>
      <c r="F11" s="42">
        <v>18464</v>
      </c>
      <c r="G11" s="42">
        <v>16178</v>
      </c>
      <c r="H11" s="42">
        <v>2286</v>
      </c>
      <c r="I11" s="42">
        <v>1328</v>
      </c>
      <c r="J11" s="42">
        <v>129</v>
      </c>
      <c r="K11" s="42">
        <v>1199</v>
      </c>
    </row>
    <row r="12" spans="2:11" ht="21.9" customHeight="1">
      <c r="B12" s="29"/>
      <c r="C12" s="45">
        <v>3</v>
      </c>
      <c r="D12" s="29"/>
      <c r="E12" s="43">
        <f>F12+I12</f>
        <v>18458</v>
      </c>
      <c r="F12" s="42">
        <f>G12+H12</f>
        <v>17198</v>
      </c>
      <c r="G12" s="42">
        <v>15020</v>
      </c>
      <c r="H12" s="42">
        <v>2178</v>
      </c>
      <c r="I12" s="42">
        <f>J12+K12</f>
        <v>1260</v>
      </c>
      <c r="J12" s="42">
        <v>128</v>
      </c>
      <c r="K12" s="42">
        <v>1132</v>
      </c>
    </row>
    <row r="13" spans="2:11" ht="21.9" customHeight="1">
      <c r="B13" s="29"/>
      <c r="C13" s="45">
        <v>4</v>
      </c>
      <c r="D13" s="29"/>
      <c r="E13" s="43">
        <v>16825</v>
      </c>
      <c r="F13" s="42">
        <v>15707</v>
      </c>
      <c r="G13" s="42">
        <v>13712</v>
      </c>
      <c r="H13" s="42">
        <v>1995</v>
      </c>
      <c r="I13" s="42">
        <v>1118</v>
      </c>
      <c r="J13" s="42">
        <v>107</v>
      </c>
      <c r="K13" s="42">
        <v>1011</v>
      </c>
    </row>
    <row r="14" spans="2:11" ht="21.9" customHeight="1">
      <c r="B14" s="45"/>
      <c r="C14" s="45">
        <v>5</v>
      </c>
      <c r="D14" s="29"/>
      <c r="E14" s="43">
        <v>15463</v>
      </c>
      <c r="F14" s="42">
        <v>14477</v>
      </c>
      <c r="G14" s="42">
        <v>12584</v>
      </c>
      <c r="H14" s="42">
        <v>1893</v>
      </c>
      <c r="I14" s="42">
        <v>986</v>
      </c>
      <c r="J14" s="42">
        <v>87</v>
      </c>
      <c r="K14" s="42">
        <v>899</v>
      </c>
    </row>
    <row r="15" spans="2:11" ht="3.75" customHeight="1">
      <c r="B15" s="45"/>
      <c r="C15" s="45"/>
      <c r="D15" s="29"/>
      <c r="E15" s="43"/>
      <c r="F15" s="42"/>
      <c r="G15" s="42"/>
      <c r="H15" s="42"/>
      <c r="I15" s="42"/>
      <c r="J15" s="42"/>
      <c r="K15" s="42"/>
    </row>
    <row r="16" spans="2:11" s="51" customFormat="1" ht="21.9" customHeight="1">
      <c r="B16" s="46"/>
      <c r="C16" s="46">
        <v>6</v>
      </c>
      <c r="D16" s="47"/>
      <c r="E16" s="48">
        <f>F16+I16</f>
        <v>14353</v>
      </c>
      <c r="F16" s="49">
        <f>G16+H16</f>
        <v>13531</v>
      </c>
      <c r="G16" s="50">
        <v>11757</v>
      </c>
      <c r="H16" s="50">
        <v>1774</v>
      </c>
      <c r="I16" s="49">
        <f>J16+K16</f>
        <v>822</v>
      </c>
      <c r="J16" s="49">
        <v>75</v>
      </c>
      <c r="K16" s="49">
        <v>747</v>
      </c>
    </row>
    <row r="17" spans="2:19" ht="2.25" customHeight="1" thickBot="1">
      <c r="B17" s="33"/>
      <c r="C17" s="29"/>
      <c r="D17" s="29"/>
      <c r="E17" s="52"/>
      <c r="F17" s="53"/>
      <c r="G17" s="53"/>
      <c r="H17" s="53"/>
      <c r="I17" s="53"/>
      <c r="J17" s="53"/>
      <c r="K17" s="53"/>
    </row>
    <row r="18" spans="2:19" ht="18" customHeight="1">
      <c r="B18" s="23" t="s">
        <v>221</v>
      </c>
      <c r="C18" s="54"/>
      <c r="D18" s="55"/>
      <c r="E18" s="56"/>
      <c r="F18" s="56"/>
      <c r="G18" s="56"/>
      <c r="H18" s="56"/>
      <c r="I18" s="56"/>
      <c r="J18" s="56"/>
      <c r="K18" s="56"/>
    </row>
    <row r="19" spans="2:19" ht="18" customHeight="1">
      <c r="C19" s="23" t="s">
        <v>229</v>
      </c>
      <c r="D19" s="57"/>
      <c r="E19" s="58"/>
      <c r="F19" s="58"/>
      <c r="G19" s="58"/>
      <c r="H19" s="58"/>
      <c r="I19" s="58"/>
      <c r="J19" s="58"/>
      <c r="K19" s="58"/>
    </row>
    <row r="20" spans="2:19">
      <c r="D20" s="58"/>
    </row>
    <row r="21" spans="2:19">
      <c r="C21" s="58"/>
      <c r="D21" s="58"/>
    </row>
    <row r="26" spans="2:19">
      <c r="N26" s="296"/>
      <c r="O26" s="306"/>
      <c r="P26" s="306"/>
      <c r="Q26" s="306"/>
      <c r="R26" s="306"/>
      <c r="S26" s="306"/>
    </row>
  </sheetData>
  <mergeCells count="12">
    <mergeCell ref="B3:D3"/>
    <mergeCell ref="N26:S26"/>
    <mergeCell ref="J6:J7"/>
    <mergeCell ref="K6:K7"/>
    <mergeCell ref="E2:J2"/>
    <mergeCell ref="G6:G7"/>
    <mergeCell ref="B4:D7"/>
    <mergeCell ref="F5:H5"/>
    <mergeCell ref="I5:K5"/>
    <mergeCell ref="F6:F7"/>
    <mergeCell ref="H6:H7"/>
    <mergeCell ref="I6:I7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11"/>
  <sheetViews>
    <sheetView showGridLines="0" view="pageBreakPreview" zoomScale="120" zoomScaleNormal="100" zoomScaleSheetLayoutView="120" workbookViewId="0">
      <selection activeCell="F18" sqref="F18"/>
    </sheetView>
  </sheetViews>
  <sheetFormatPr defaultColWidth="9" defaultRowHeight="13.2"/>
  <cols>
    <col min="1" max="1" width="5" style="23" customWidth="1"/>
    <col min="2" max="2" width="7.77734375" style="23" customWidth="1"/>
    <col min="3" max="3" width="14.88671875" style="23" customWidth="1"/>
    <col min="4" max="8" width="11.88671875" style="23" customWidth="1"/>
    <col min="9" max="16384" width="9" style="23"/>
  </cols>
  <sheetData>
    <row r="1" spans="2:9" ht="13.5" customHeight="1"/>
    <row r="2" spans="2:9" ht="18" customHeight="1">
      <c r="C2" s="124" t="s">
        <v>250</v>
      </c>
      <c r="D2" s="23" t="s">
        <v>244</v>
      </c>
    </row>
    <row r="3" spans="2:9" ht="18" customHeight="1" thickBot="1">
      <c r="B3" s="23" t="s">
        <v>198</v>
      </c>
      <c r="G3" s="277" t="s">
        <v>199</v>
      </c>
      <c r="H3" s="277"/>
    </row>
    <row r="4" spans="2:9" ht="18" customHeight="1">
      <c r="B4" s="281" t="s">
        <v>121</v>
      </c>
      <c r="C4" s="282"/>
      <c r="D4" s="75" t="s">
        <v>307</v>
      </c>
      <c r="E4" s="75" t="s">
        <v>334</v>
      </c>
      <c r="F4" s="75" t="s">
        <v>341</v>
      </c>
      <c r="G4" s="75" t="s">
        <v>356</v>
      </c>
      <c r="H4" s="94" t="s">
        <v>405</v>
      </c>
    </row>
    <row r="5" spans="2:9" ht="18" customHeight="1">
      <c r="B5" s="283" t="s">
        <v>77</v>
      </c>
      <c r="C5" s="284"/>
      <c r="D5" s="237">
        <f>SUM(D7:D8)</f>
        <v>4703</v>
      </c>
      <c r="E5" s="237">
        <f>SUM(E7:E8)</f>
        <v>4703</v>
      </c>
      <c r="F5" s="237">
        <f>SUM(F7:F8)</f>
        <v>4703</v>
      </c>
      <c r="G5" s="237">
        <f>SUM(G7:G8)</f>
        <v>4703</v>
      </c>
      <c r="H5" s="240">
        <f>SUM(H7:H8)</f>
        <v>4703</v>
      </c>
    </row>
    <row r="6" spans="2:9" ht="6.9" customHeight="1">
      <c r="B6" s="29"/>
      <c r="C6" s="84"/>
      <c r="D6" s="237"/>
      <c r="E6" s="237"/>
      <c r="F6" s="237"/>
      <c r="G6" s="237"/>
      <c r="H6" s="240"/>
    </row>
    <row r="7" spans="2:9" ht="18" customHeight="1">
      <c r="B7" s="276" t="s">
        <v>200</v>
      </c>
      <c r="C7" s="285"/>
      <c r="D7" s="237">
        <v>2455</v>
      </c>
      <c r="E7" s="237">
        <v>2455</v>
      </c>
      <c r="F7" s="237">
        <v>2455</v>
      </c>
      <c r="G7" s="237">
        <v>2455</v>
      </c>
      <c r="H7" s="240">
        <v>2455</v>
      </c>
    </row>
    <row r="8" spans="2:9" ht="18" customHeight="1" thickBot="1">
      <c r="B8" s="286" t="s">
        <v>201</v>
      </c>
      <c r="C8" s="287"/>
      <c r="D8" s="253">
        <v>2248</v>
      </c>
      <c r="E8" s="253">
        <v>2248</v>
      </c>
      <c r="F8" s="253">
        <v>2248</v>
      </c>
      <c r="G8" s="253">
        <v>2248</v>
      </c>
      <c r="H8" s="254">
        <v>2248</v>
      </c>
      <c r="I8" s="237"/>
    </row>
    <row r="9" spans="2:9" ht="18" customHeight="1">
      <c r="B9" s="56" t="s">
        <v>202</v>
      </c>
      <c r="C9" s="278" t="s">
        <v>163</v>
      </c>
      <c r="D9" s="279"/>
      <c r="E9" s="279"/>
      <c r="F9" s="279"/>
      <c r="G9" s="279"/>
      <c r="H9" s="279"/>
    </row>
    <row r="10" spans="2:9" ht="12.75" customHeight="1">
      <c r="C10" s="280"/>
      <c r="D10" s="280"/>
      <c r="E10" s="280"/>
      <c r="F10" s="280"/>
      <c r="G10" s="280"/>
      <c r="H10" s="280"/>
    </row>
    <row r="11" spans="2:9" ht="12.75" customHeight="1">
      <c r="C11" s="280"/>
      <c r="D11" s="280"/>
      <c r="E11" s="280"/>
      <c r="F11" s="280"/>
      <c r="G11" s="280"/>
      <c r="H11" s="280"/>
    </row>
  </sheetData>
  <mergeCells count="6">
    <mergeCell ref="G3:H3"/>
    <mergeCell ref="C9:H11"/>
    <mergeCell ref="B4:C4"/>
    <mergeCell ref="B5:C5"/>
    <mergeCell ref="B7:C7"/>
    <mergeCell ref="B8:C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7"/>
  <sheetViews>
    <sheetView showGridLines="0" view="pageBreakPreview" zoomScale="120" zoomScaleNormal="100" zoomScaleSheetLayoutView="120" workbookViewId="0">
      <selection activeCell="F18" sqref="F18"/>
    </sheetView>
  </sheetViews>
  <sheetFormatPr defaultColWidth="9" defaultRowHeight="13.2"/>
  <cols>
    <col min="1" max="1" width="5" style="23" customWidth="1"/>
    <col min="2" max="5" width="8.109375" style="23" customWidth="1"/>
    <col min="6" max="6" width="8.21875" style="23" customWidth="1"/>
    <col min="7" max="7" width="8.6640625" style="23" bestFit="1" customWidth="1"/>
    <col min="8" max="9" width="8.44140625" style="23" bestFit="1" customWidth="1"/>
    <col min="10" max="11" width="8.109375" style="23" customWidth="1"/>
    <col min="12" max="16384" width="9" style="23"/>
  </cols>
  <sheetData>
    <row r="1" spans="1:12" ht="13.5" customHeight="1"/>
    <row r="2" spans="1:12" ht="18" customHeight="1">
      <c r="D2" s="28" t="s">
        <v>251</v>
      </c>
      <c r="E2" s="292" t="s">
        <v>78</v>
      </c>
      <c r="F2" s="292"/>
      <c r="G2" s="292"/>
      <c r="H2" s="292"/>
      <c r="I2" s="292"/>
    </row>
    <row r="3" spans="1:12" ht="18" customHeight="1" thickBot="1"/>
    <row r="4" spans="1:12" ht="18" customHeight="1">
      <c r="A4" s="29"/>
      <c r="B4" s="293" t="s">
        <v>310</v>
      </c>
      <c r="C4" s="294"/>
      <c r="D4" s="295" t="s">
        <v>335</v>
      </c>
      <c r="E4" s="294"/>
      <c r="F4" s="290" t="s">
        <v>342</v>
      </c>
      <c r="G4" s="291"/>
      <c r="H4" s="290" t="s">
        <v>357</v>
      </c>
      <c r="I4" s="291"/>
      <c r="J4" s="288" t="s">
        <v>406</v>
      </c>
      <c r="K4" s="289"/>
      <c r="L4" s="29"/>
    </row>
    <row r="5" spans="1:12" ht="18" customHeight="1">
      <c r="A5" s="29"/>
      <c r="B5" s="249" t="s">
        <v>195</v>
      </c>
      <c r="C5" s="249" t="s">
        <v>196</v>
      </c>
      <c r="D5" s="249" t="s">
        <v>195</v>
      </c>
      <c r="E5" s="249" t="s">
        <v>196</v>
      </c>
      <c r="F5" s="249" t="s">
        <v>195</v>
      </c>
      <c r="G5" s="249" t="s">
        <v>196</v>
      </c>
      <c r="H5" s="249" t="s">
        <v>195</v>
      </c>
      <c r="I5" s="249" t="s">
        <v>196</v>
      </c>
      <c r="J5" s="250" t="s">
        <v>195</v>
      </c>
      <c r="K5" s="250" t="s">
        <v>196</v>
      </c>
      <c r="L5" s="29"/>
    </row>
    <row r="6" spans="1:12" ht="24.9" customHeight="1" thickBot="1">
      <c r="B6" s="251">
        <v>21489</v>
      </c>
      <c r="C6" s="251">
        <v>21505</v>
      </c>
      <c r="D6" s="251">
        <v>19303</v>
      </c>
      <c r="E6" s="251">
        <v>19278</v>
      </c>
      <c r="F6" s="251">
        <v>18373</v>
      </c>
      <c r="G6" s="251">
        <v>18388</v>
      </c>
      <c r="H6" s="251">
        <v>19051</v>
      </c>
      <c r="I6" s="251">
        <v>19051</v>
      </c>
      <c r="J6" s="252">
        <v>15567</v>
      </c>
      <c r="K6" s="252">
        <v>15575</v>
      </c>
      <c r="L6" s="29"/>
    </row>
    <row r="7" spans="1:12" ht="18" customHeight="1">
      <c r="B7" s="23" t="s">
        <v>164</v>
      </c>
    </row>
  </sheetData>
  <mergeCells count="6">
    <mergeCell ref="J4:K4"/>
    <mergeCell ref="H4:I4"/>
    <mergeCell ref="E2:I2"/>
    <mergeCell ref="F4:G4"/>
    <mergeCell ref="B4:C4"/>
    <mergeCell ref="D4:E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S25"/>
  <sheetViews>
    <sheetView showGridLines="0" view="pageBreakPreview" zoomScaleNormal="100" zoomScaleSheetLayoutView="100" workbookViewId="0">
      <selection activeCell="I28" sqref="I28"/>
    </sheetView>
  </sheetViews>
  <sheetFormatPr defaultColWidth="9" defaultRowHeight="13.2"/>
  <cols>
    <col min="1" max="1" width="3.44140625" style="23" customWidth="1"/>
    <col min="2" max="2" width="3.6640625" style="23" customWidth="1"/>
    <col min="3" max="3" width="4.6640625" style="23" bestFit="1" customWidth="1"/>
    <col min="4" max="4" width="4.44140625" style="23" bestFit="1" customWidth="1"/>
    <col min="5" max="5" width="9.44140625" style="23" customWidth="1"/>
    <col min="6" max="6" width="9.88671875" style="23" customWidth="1"/>
    <col min="7" max="7" width="14.109375" style="23" bestFit="1" customWidth="1"/>
    <col min="8" max="11" width="9.88671875" style="23" customWidth="1"/>
    <col min="12" max="12" width="9.44140625" style="23" customWidth="1"/>
    <col min="13" max="13" width="10.77734375" style="23" customWidth="1"/>
    <col min="14" max="14" width="9.44140625" style="23" customWidth="1"/>
    <col min="15" max="15" width="10.44140625" style="23" customWidth="1"/>
    <col min="16" max="16" width="9.44140625" style="23" customWidth="1"/>
    <col min="17" max="17" width="10.21875" style="23" customWidth="1"/>
    <col min="18" max="18" width="9.44140625" style="23" customWidth="1"/>
    <col min="19" max="19" width="14.109375" style="23" bestFit="1" customWidth="1"/>
    <col min="20" max="16384" width="9" style="23"/>
  </cols>
  <sheetData>
    <row r="1" spans="3:19" ht="13.5" customHeight="1"/>
    <row r="2" spans="3:19" ht="18" customHeight="1">
      <c r="G2" s="25"/>
      <c r="H2" s="25"/>
      <c r="I2" s="28" t="s">
        <v>252</v>
      </c>
      <c r="J2" s="296" t="s">
        <v>240</v>
      </c>
      <c r="K2" s="296"/>
      <c r="L2" s="296"/>
      <c r="M2" s="296"/>
      <c r="N2" s="296"/>
    </row>
    <row r="3" spans="3:19" ht="18" customHeight="1" thickBot="1">
      <c r="C3" s="23" t="s">
        <v>96</v>
      </c>
      <c r="L3" s="33"/>
      <c r="M3" s="33"/>
    </row>
    <row r="4" spans="3:19" ht="18" customHeight="1">
      <c r="C4" s="302" t="s">
        <v>165</v>
      </c>
      <c r="D4" s="302"/>
      <c r="E4" s="303"/>
      <c r="F4" s="297" t="s">
        <v>79</v>
      </c>
      <c r="G4" s="299"/>
      <c r="H4" s="297" t="s">
        <v>98</v>
      </c>
      <c r="I4" s="298"/>
      <c r="J4" s="297" t="s">
        <v>99</v>
      </c>
      <c r="K4" s="298"/>
      <c r="L4" s="300" t="s">
        <v>100</v>
      </c>
      <c r="M4" s="301"/>
      <c r="N4" s="297" t="s">
        <v>101</v>
      </c>
      <c r="O4" s="298"/>
      <c r="P4" s="297" t="s">
        <v>102</v>
      </c>
      <c r="Q4" s="298"/>
      <c r="R4" s="297" t="s">
        <v>192</v>
      </c>
      <c r="S4" s="298"/>
    </row>
    <row r="5" spans="3:19" ht="18" customHeight="1">
      <c r="C5" s="304"/>
      <c r="D5" s="304"/>
      <c r="E5" s="305"/>
      <c r="F5" s="266" t="s">
        <v>103</v>
      </c>
      <c r="G5" s="266" t="s">
        <v>104</v>
      </c>
      <c r="H5" s="266" t="s">
        <v>103</v>
      </c>
      <c r="I5" s="266" t="s">
        <v>104</v>
      </c>
      <c r="J5" s="266" t="s">
        <v>103</v>
      </c>
      <c r="K5" s="266" t="s">
        <v>104</v>
      </c>
      <c r="L5" s="266" t="s">
        <v>103</v>
      </c>
      <c r="M5" s="267" t="s">
        <v>104</v>
      </c>
      <c r="N5" s="266" t="s">
        <v>103</v>
      </c>
      <c r="O5" s="266" t="s">
        <v>104</v>
      </c>
      <c r="P5" s="266" t="s">
        <v>103</v>
      </c>
      <c r="Q5" s="266" t="s">
        <v>104</v>
      </c>
      <c r="R5" s="266" t="s">
        <v>103</v>
      </c>
      <c r="S5" s="266" t="s">
        <v>104</v>
      </c>
    </row>
    <row r="6" spans="3:19" ht="6.75" customHeight="1">
      <c r="C6" s="62"/>
      <c r="D6" s="62"/>
      <c r="E6" s="62"/>
      <c r="F6" s="127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</row>
    <row r="7" spans="3:19">
      <c r="C7" s="29" t="s">
        <v>343</v>
      </c>
      <c r="D7" s="29">
        <v>28</v>
      </c>
      <c r="E7" s="62" t="s">
        <v>344</v>
      </c>
      <c r="F7" s="246">
        <v>3680</v>
      </c>
      <c r="G7" s="237">
        <v>12631314</v>
      </c>
      <c r="H7" s="237">
        <v>2793</v>
      </c>
      <c r="I7" s="237">
        <v>574046</v>
      </c>
      <c r="J7" s="237">
        <v>112</v>
      </c>
      <c r="K7" s="237">
        <v>82518</v>
      </c>
      <c r="L7" s="237">
        <v>107</v>
      </c>
      <c r="M7" s="237">
        <v>263011</v>
      </c>
      <c r="N7" s="237">
        <v>275</v>
      </c>
      <c r="O7" s="237">
        <v>1299932</v>
      </c>
      <c r="P7" s="237">
        <v>100</v>
      </c>
      <c r="Q7" s="237">
        <v>709292</v>
      </c>
      <c r="R7" s="237">
        <v>293</v>
      </c>
      <c r="S7" s="237">
        <v>9702515</v>
      </c>
    </row>
    <row r="8" spans="3:19">
      <c r="C8" s="29"/>
      <c r="D8" s="29">
        <v>29</v>
      </c>
      <c r="E8" s="29"/>
      <c r="F8" s="246">
        <v>3774</v>
      </c>
      <c r="G8" s="237">
        <v>12800061</v>
      </c>
      <c r="H8" s="237">
        <v>2883</v>
      </c>
      <c r="I8" s="237">
        <v>599827</v>
      </c>
      <c r="J8" s="237">
        <v>96</v>
      </c>
      <c r="K8" s="237">
        <v>71128</v>
      </c>
      <c r="L8" s="237">
        <v>159</v>
      </c>
      <c r="M8" s="237">
        <v>396252</v>
      </c>
      <c r="N8" s="237">
        <v>252</v>
      </c>
      <c r="O8" s="237">
        <v>1224707</v>
      </c>
      <c r="P8" s="237">
        <v>91</v>
      </c>
      <c r="Q8" s="237">
        <v>645042</v>
      </c>
      <c r="R8" s="237">
        <v>293</v>
      </c>
      <c r="S8" s="237">
        <v>9863105</v>
      </c>
    </row>
    <row r="9" spans="3:19">
      <c r="C9" s="29"/>
      <c r="D9" s="23">
        <v>30</v>
      </c>
      <c r="E9" s="29"/>
      <c r="F9" s="246">
        <v>3787</v>
      </c>
      <c r="G9" s="237">
        <v>13262821</v>
      </c>
      <c r="H9" s="237">
        <v>2832</v>
      </c>
      <c r="I9" s="237">
        <v>595798</v>
      </c>
      <c r="J9" s="237">
        <v>246</v>
      </c>
      <c r="K9" s="237">
        <v>182460</v>
      </c>
      <c r="L9" s="237">
        <v>134</v>
      </c>
      <c r="M9" s="237">
        <v>338428</v>
      </c>
      <c r="N9" s="237">
        <v>154</v>
      </c>
      <c r="O9" s="237">
        <v>752544</v>
      </c>
      <c r="P9" s="237">
        <v>123</v>
      </c>
      <c r="Q9" s="237">
        <v>841628</v>
      </c>
      <c r="R9" s="237">
        <v>298</v>
      </c>
      <c r="S9" s="237">
        <v>10551963</v>
      </c>
    </row>
    <row r="10" spans="3:19">
      <c r="C10" s="44" t="s">
        <v>461</v>
      </c>
      <c r="D10" s="45" t="s">
        <v>288</v>
      </c>
      <c r="E10" s="29"/>
      <c r="F10" s="246">
        <v>3743</v>
      </c>
      <c r="G10" s="237">
        <v>13867486</v>
      </c>
      <c r="H10" s="237">
        <v>2687</v>
      </c>
      <c r="I10" s="237">
        <v>527436</v>
      </c>
      <c r="J10" s="237">
        <v>177</v>
      </c>
      <c r="K10" s="237">
        <v>132326</v>
      </c>
      <c r="L10" s="237">
        <v>282</v>
      </c>
      <c r="M10" s="237">
        <v>750105</v>
      </c>
      <c r="N10" s="237">
        <v>190</v>
      </c>
      <c r="O10" s="237">
        <v>804975</v>
      </c>
      <c r="P10" s="237">
        <v>97</v>
      </c>
      <c r="Q10" s="237">
        <v>649482</v>
      </c>
      <c r="R10" s="237">
        <v>310</v>
      </c>
      <c r="S10" s="237">
        <v>11003162</v>
      </c>
    </row>
    <row r="11" spans="3:19">
      <c r="C11" s="44"/>
      <c r="D11" s="45">
        <v>2</v>
      </c>
      <c r="E11" s="29"/>
      <c r="F11" s="246">
        <f>H11+J11+L11+N11+P11+R11</f>
        <v>3361</v>
      </c>
      <c r="G11" s="237">
        <f>I11+K11+M11+O11+Q11+S11</f>
        <v>13037024</v>
      </c>
      <c r="H11" s="237">
        <v>2357</v>
      </c>
      <c r="I11" s="237">
        <v>436845</v>
      </c>
      <c r="J11" s="237">
        <v>130</v>
      </c>
      <c r="K11" s="237">
        <v>98535</v>
      </c>
      <c r="L11" s="237">
        <v>359</v>
      </c>
      <c r="M11" s="237">
        <v>1007098</v>
      </c>
      <c r="N11" s="237">
        <v>189</v>
      </c>
      <c r="O11" s="237">
        <v>816470</v>
      </c>
      <c r="P11" s="237">
        <v>92</v>
      </c>
      <c r="Q11" s="237">
        <v>620471</v>
      </c>
      <c r="R11" s="237">
        <v>234</v>
      </c>
      <c r="S11" s="237">
        <v>10057605</v>
      </c>
    </row>
    <row r="12" spans="3:19">
      <c r="C12" s="44"/>
      <c r="D12" s="45">
        <v>3</v>
      </c>
      <c r="E12" s="29"/>
      <c r="F12" s="246">
        <v>3291</v>
      </c>
      <c r="G12" s="237">
        <v>11936274</v>
      </c>
      <c r="H12" s="237">
        <v>2384</v>
      </c>
      <c r="I12" s="237">
        <v>425630</v>
      </c>
      <c r="J12" s="237">
        <v>105</v>
      </c>
      <c r="K12" s="237">
        <v>78812</v>
      </c>
      <c r="L12" s="237">
        <v>309</v>
      </c>
      <c r="M12" s="237">
        <v>885408</v>
      </c>
      <c r="N12" s="237">
        <v>159</v>
      </c>
      <c r="O12" s="237">
        <v>699457</v>
      </c>
      <c r="P12" s="237">
        <v>80</v>
      </c>
      <c r="Q12" s="237">
        <v>543248</v>
      </c>
      <c r="R12" s="237">
        <v>254</v>
      </c>
      <c r="S12" s="237">
        <v>9303719</v>
      </c>
    </row>
    <row r="13" spans="3:19">
      <c r="C13" s="44"/>
      <c r="D13" s="45">
        <v>4</v>
      </c>
      <c r="F13" s="246">
        <v>3362</v>
      </c>
      <c r="G13" s="237">
        <v>12967081</v>
      </c>
      <c r="H13" s="237">
        <v>2390</v>
      </c>
      <c r="I13" s="237">
        <v>430172</v>
      </c>
      <c r="J13" s="237">
        <v>157</v>
      </c>
      <c r="K13" s="237">
        <v>111559</v>
      </c>
      <c r="L13" s="237">
        <v>344</v>
      </c>
      <c r="M13" s="237">
        <v>986450</v>
      </c>
      <c r="N13" s="237">
        <v>179</v>
      </c>
      <c r="O13" s="237">
        <v>784187</v>
      </c>
      <c r="P13" s="237">
        <v>65</v>
      </c>
      <c r="Q13" s="237">
        <v>443301</v>
      </c>
      <c r="R13" s="237">
        <v>227</v>
      </c>
      <c r="S13" s="237">
        <v>10211412</v>
      </c>
    </row>
    <row r="14" spans="3:19" ht="6.75" customHeight="1">
      <c r="C14" s="307"/>
      <c r="D14" s="307"/>
      <c r="E14" s="85"/>
      <c r="F14" s="246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</row>
    <row r="15" spans="3:19" s="51" customFormat="1">
      <c r="C15" s="247"/>
      <c r="D15" s="46">
        <v>5</v>
      </c>
      <c r="F15" s="248">
        <v>3524</v>
      </c>
      <c r="G15" s="240">
        <v>16842796</v>
      </c>
      <c r="H15" s="240">
        <v>2450</v>
      </c>
      <c r="I15" s="240">
        <v>409399</v>
      </c>
      <c r="J15" s="240">
        <v>187</v>
      </c>
      <c r="K15" s="240">
        <v>125845</v>
      </c>
      <c r="L15" s="240">
        <v>347</v>
      </c>
      <c r="M15" s="240">
        <v>999555</v>
      </c>
      <c r="N15" s="240">
        <v>175</v>
      </c>
      <c r="O15" s="240">
        <v>785149</v>
      </c>
      <c r="P15" s="240">
        <v>88</v>
      </c>
      <c r="Q15" s="240">
        <v>651800</v>
      </c>
      <c r="R15" s="240">
        <v>277</v>
      </c>
      <c r="S15" s="240">
        <v>13871048</v>
      </c>
    </row>
    <row r="16" spans="3:19" ht="6.75" customHeight="1" thickBot="1">
      <c r="C16" s="277"/>
      <c r="D16" s="277"/>
      <c r="E16" s="27"/>
      <c r="F16" s="244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</row>
    <row r="17" spans="3:11" ht="18" customHeight="1">
      <c r="C17" s="23" t="s">
        <v>311</v>
      </c>
    </row>
    <row r="25" spans="3:11">
      <c r="H25" s="296"/>
      <c r="I25" s="296"/>
      <c r="J25" s="296"/>
      <c r="K25" s="306"/>
    </row>
  </sheetData>
  <mergeCells count="12">
    <mergeCell ref="C4:E5"/>
    <mergeCell ref="C16:D16"/>
    <mergeCell ref="P4:Q4"/>
    <mergeCell ref="H25:K25"/>
    <mergeCell ref="C14:D14"/>
    <mergeCell ref="J2:N2"/>
    <mergeCell ref="R4:S4"/>
    <mergeCell ref="F4:G4"/>
    <mergeCell ref="J4:K4"/>
    <mergeCell ref="H4:I4"/>
    <mergeCell ref="L4:M4"/>
    <mergeCell ref="N4:O4"/>
  </mergeCells>
  <phoneticPr fontId="1"/>
  <pageMargins left="0.39370078740157483" right="0.3937007874015748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B2:W96"/>
  <sheetViews>
    <sheetView showGridLines="0" view="pageBreakPreview" zoomScaleNormal="100" zoomScaleSheetLayoutView="100" workbookViewId="0">
      <selection activeCell="H25" sqref="H25"/>
    </sheetView>
  </sheetViews>
  <sheetFormatPr defaultColWidth="9" defaultRowHeight="13.5" customHeight="1"/>
  <cols>
    <col min="1" max="1" width="5" style="23" customWidth="1"/>
    <col min="2" max="2" width="2.109375" style="23" customWidth="1"/>
    <col min="3" max="3" width="15.109375" style="23" customWidth="1"/>
    <col min="4" max="4" width="0.6640625" style="23" customWidth="1"/>
    <col min="5" max="5" width="20" style="193" bestFit="1" customWidth="1"/>
    <col min="6" max="6" width="1.6640625" style="193" customWidth="1"/>
    <col min="7" max="7" width="13.109375" style="193" customWidth="1"/>
    <col min="8" max="8" width="10.109375" style="23" customWidth="1"/>
    <col min="9" max="9" width="0.6640625" style="23" customWidth="1"/>
    <col min="10" max="10" width="2.109375" style="23" customWidth="1"/>
    <col min="11" max="11" width="16.33203125" style="23" customWidth="1"/>
    <col min="12" max="12" width="0.6640625" style="23" customWidth="1"/>
    <col min="13" max="13" width="20" style="193" bestFit="1" customWidth="1"/>
    <col min="14" max="14" width="1.44140625" style="193" customWidth="1"/>
    <col min="15" max="15" width="13.109375" style="193" customWidth="1"/>
    <col min="16" max="16" width="10.109375" style="23" customWidth="1"/>
    <col min="17" max="17" width="2.109375" style="23" customWidth="1"/>
    <col min="18" max="18" width="15.109375" style="23" customWidth="1"/>
    <col min="19" max="19" width="0.6640625" style="23" customWidth="1"/>
    <col min="20" max="20" width="13.6640625" style="193" customWidth="1"/>
    <col min="21" max="21" width="0.6640625" style="193" customWidth="1"/>
    <col min="22" max="22" width="12" style="193" customWidth="1"/>
    <col min="23" max="23" width="10.109375" style="29" customWidth="1"/>
    <col min="24" max="24" width="3.88671875" style="23" customWidth="1"/>
    <col min="25" max="25" width="12.6640625" style="23" customWidth="1"/>
    <col min="26" max="16384" width="9" style="23"/>
  </cols>
  <sheetData>
    <row r="2" spans="2:23" ht="12.75" customHeight="1">
      <c r="E2" s="123"/>
      <c r="F2" s="123"/>
      <c r="G2" s="123"/>
      <c r="H2" s="123"/>
      <c r="I2" s="123"/>
      <c r="J2" s="123"/>
      <c r="K2" s="314" t="s">
        <v>286</v>
      </c>
      <c r="L2" s="296"/>
      <c r="M2" s="296"/>
      <c r="N2" s="296"/>
      <c r="O2" s="296"/>
      <c r="P2" s="296"/>
      <c r="Q2" s="296"/>
      <c r="R2" s="296"/>
      <c r="T2" s="315"/>
      <c r="U2" s="292"/>
      <c r="V2" s="292"/>
      <c r="W2" s="292"/>
    </row>
    <row r="3" spans="2:23" ht="13.5" customHeight="1" thickBot="1">
      <c r="C3" s="23" t="s">
        <v>139</v>
      </c>
      <c r="P3" s="45" t="s">
        <v>407</v>
      </c>
      <c r="R3" s="23" t="s">
        <v>140</v>
      </c>
      <c r="V3" s="194"/>
      <c r="W3" s="45" t="s">
        <v>407</v>
      </c>
    </row>
    <row r="4" spans="2:23" ht="18" customHeight="1">
      <c r="B4" s="281" t="s">
        <v>72</v>
      </c>
      <c r="C4" s="281"/>
      <c r="D4" s="160"/>
      <c r="E4" s="195" t="s">
        <v>141</v>
      </c>
      <c r="F4" s="196"/>
      <c r="G4" s="197" t="s">
        <v>303</v>
      </c>
      <c r="H4" s="198" t="s">
        <v>211</v>
      </c>
      <c r="I4" s="162"/>
      <c r="J4" s="281" t="s">
        <v>72</v>
      </c>
      <c r="K4" s="281"/>
      <c r="L4" s="160"/>
      <c r="M4" s="195" t="s">
        <v>141</v>
      </c>
      <c r="N4" s="196"/>
      <c r="O4" s="197" t="s">
        <v>303</v>
      </c>
      <c r="P4" s="198" t="s">
        <v>211</v>
      </c>
      <c r="Q4" s="316" t="s">
        <v>72</v>
      </c>
      <c r="R4" s="281"/>
      <c r="S4" s="160"/>
      <c r="T4" s="195" t="s">
        <v>212</v>
      </c>
      <c r="U4" s="196"/>
      <c r="V4" s="199" t="s">
        <v>429</v>
      </c>
      <c r="W4" s="198" t="s">
        <v>211</v>
      </c>
    </row>
    <row r="5" spans="2:23" s="68" customFormat="1" ht="15.9" customHeight="1">
      <c r="B5" s="309" t="s">
        <v>73</v>
      </c>
      <c r="C5" s="309"/>
      <c r="D5" s="99"/>
      <c r="E5" s="200"/>
      <c r="F5" s="201"/>
      <c r="G5" s="201"/>
      <c r="H5" s="202">
        <f>SUM(H7,P37,P42,P44)</f>
        <v>2197371</v>
      </c>
      <c r="I5" s="203"/>
      <c r="J5" s="166"/>
      <c r="K5" s="167"/>
      <c r="L5" s="99"/>
      <c r="M5" s="177"/>
      <c r="N5" s="181"/>
      <c r="O5" s="181"/>
      <c r="P5" s="204"/>
      <c r="Q5" s="310" t="s">
        <v>73</v>
      </c>
      <c r="R5" s="309"/>
      <c r="S5" s="99"/>
      <c r="T5" s="205"/>
      <c r="U5" s="206"/>
      <c r="V5" s="206"/>
      <c r="W5" s="207">
        <f>SUM(W7,W9,W11,W15,W17,W19,W21,W23)</f>
        <v>173914</v>
      </c>
    </row>
    <row r="6" spans="2:23" ht="13.2">
      <c r="B6" s="85"/>
      <c r="C6" s="85"/>
      <c r="D6" s="29"/>
      <c r="E6" s="208"/>
      <c r="F6" s="181"/>
      <c r="G6" s="181"/>
      <c r="H6" s="42"/>
      <c r="I6" s="209"/>
      <c r="J6" s="85"/>
      <c r="K6" s="210"/>
      <c r="L6" s="99"/>
      <c r="M6" s="177"/>
      <c r="N6" s="181"/>
      <c r="O6" s="181"/>
      <c r="P6" s="204"/>
      <c r="Q6" s="182"/>
      <c r="R6" s="29"/>
      <c r="S6" s="29"/>
      <c r="T6" s="208"/>
      <c r="U6" s="181"/>
      <c r="V6" s="181"/>
      <c r="W6" s="42"/>
    </row>
    <row r="7" spans="2:23" ht="24" customHeight="1">
      <c r="B7" s="85"/>
      <c r="C7" s="85" t="s">
        <v>136</v>
      </c>
      <c r="D7" s="29"/>
      <c r="E7" s="177"/>
      <c r="F7" s="181"/>
      <c r="G7" s="181"/>
      <c r="H7" s="204">
        <f>SUM(H8:H68)+SUM(P7:P35)</f>
        <v>2188345</v>
      </c>
      <c r="I7" s="209"/>
      <c r="J7" s="85"/>
      <c r="K7" s="85" t="s">
        <v>136</v>
      </c>
      <c r="L7" s="29"/>
      <c r="M7" s="177" t="s">
        <v>29</v>
      </c>
      <c r="N7" s="181"/>
      <c r="O7" s="181"/>
      <c r="P7" s="204">
        <v>287376</v>
      </c>
      <c r="Q7" s="182"/>
      <c r="R7" s="85" t="s">
        <v>203</v>
      </c>
      <c r="S7" s="29"/>
      <c r="T7" s="208" t="s">
        <v>404</v>
      </c>
      <c r="U7" s="181"/>
      <c r="V7" s="181"/>
      <c r="W7" s="211">
        <v>25254</v>
      </c>
    </row>
    <row r="8" spans="2:23" ht="12.75" customHeight="1">
      <c r="B8" s="85"/>
      <c r="C8" s="85"/>
      <c r="D8" s="29"/>
      <c r="E8" s="177" t="s">
        <v>38</v>
      </c>
      <c r="F8" s="181"/>
      <c r="G8" s="181"/>
      <c r="H8" s="204">
        <v>54790</v>
      </c>
      <c r="I8" s="209"/>
      <c r="J8" s="85"/>
      <c r="K8" s="85" t="s">
        <v>462</v>
      </c>
      <c r="L8" s="29"/>
      <c r="M8" s="177" t="s">
        <v>21</v>
      </c>
      <c r="N8" s="181"/>
      <c r="O8" s="181"/>
      <c r="P8" s="204">
        <v>91224</v>
      </c>
      <c r="Q8" s="182"/>
      <c r="R8" s="85"/>
      <c r="S8" s="29"/>
      <c r="T8" s="208"/>
      <c r="U8" s="181"/>
      <c r="V8" s="181"/>
      <c r="W8" s="211"/>
    </row>
    <row r="9" spans="2:23" ht="12.75" customHeight="1">
      <c r="B9" s="85"/>
      <c r="C9" s="85"/>
      <c r="D9" s="29"/>
      <c r="E9" s="177" t="s">
        <v>38</v>
      </c>
      <c r="F9" s="181"/>
      <c r="G9" s="181" t="s">
        <v>392</v>
      </c>
      <c r="H9" s="204">
        <v>2030</v>
      </c>
      <c r="I9" s="182"/>
      <c r="J9" s="85"/>
      <c r="K9" s="85"/>
      <c r="L9" s="29"/>
      <c r="M9" s="177" t="s">
        <v>21</v>
      </c>
      <c r="N9" s="181"/>
      <c r="O9" s="181" t="s">
        <v>29</v>
      </c>
      <c r="P9" s="204">
        <v>2750</v>
      </c>
      <c r="Q9" s="182"/>
      <c r="R9" s="85" t="s">
        <v>355</v>
      </c>
      <c r="S9" s="29"/>
      <c r="T9" s="208" t="s">
        <v>425</v>
      </c>
      <c r="U9" s="181"/>
      <c r="V9" s="181"/>
      <c r="W9" s="42">
        <v>11860</v>
      </c>
    </row>
    <row r="10" spans="2:23" ht="13.35" customHeight="1">
      <c r="B10" s="85"/>
      <c r="C10" s="85"/>
      <c r="D10" s="29"/>
      <c r="E10" s="177" t="s">
        <v>38</v>
      </c>
      <c r="G10" s="193" t="s">
        <v>23</v>
      </c>
      <c r="H10" s="204">
        <v>2030</v>
      </c>
      <c r="I10" s="182"/>
      <c r="J10" s="85"/>
      <c r="K10" s="85"/>
      <c r="L10" s="29"/>
      <c r="M10" s="177" t="s">
        <v>34</v>
      </c>
      <c r="N10" s="181"/>
      <c r="O10" s="181"/>
      <c r="P10" s="204">
        <v>1914</v>
      </c>
      <c r="Q10" s="175"/>
      <c r="R10" s="85"/>
      <c r="S10" s="29"/>
      <c r="T10" s="177"/>
      <c r="U10" s="181"/>
      <c r="V10" s="181"/>
      <c r="W10" s="204"/>
    </row>
    <row r="11" spans="2:23" ht="13.35" customHeight="1">
      <c r="B11" s="85"/>
      <c r="C11" s="85"/>
      <c r="D11" s="29"/>
      <c r="E11" s="177" t="s">
        <v>390</v>
      </c>
      <c r="F11" s="181"/>
      <c r="G11" s="181"/>
      <c r="H11" s="204">
        <v>19350</v>
      </c>
      <c r="I11" s="182"/>
      <c r="J11" s="85"/>
      <c r="K11" s="85"/>
      <c r="L11" s="29"/>
      <c r="M11" s="177" t="s">
        <v>23</v>
      </c>
      <c r="N11" s="181"/>
      <c r="O11" s="181"/>
      <c r="P11" s="204">
        <v>818013</v>
      </c>
      <c r="Q11" s="175"/>
      <c r="R11" s="85" t="s">
        <v>245</v>
      </c>
      <c r="T11" s="208"/>
      <c r="U11" s="181"/>
      <c r="V11" s="181"/>
      <c r="W11" s="42">
        <f>SUM(W12:W13)</f>
        <v>67110</v>
      </c>
    </row>
    <row r="12" spans="2:23" ht="13.35" customHeight="1">
      <c r="B12" s="85"/>
      <c r="C12" s="85"/>
      <c r="D12" s="29"/>
      <c r="E12" s="177" t="s">
        <v>391</v>
      </c>
      <c r="F12" s="181"/>
      <c r="G12" s="181"/>
      <c r="H12" s="204">
        <v>34</v>
      </c>
      <c r="I12" s="182"/>
      <c r="J12" s="85"/>
      <c r="K12" s="85"/>
      <c r="L12" s="29"/>
      <c r="M12" s="208" t="s">
        <v>23</v>
      </c>
      <c r="N12" s="181"/>
      <c r="O12" s="193" t="s">
        <v>22</v>
      </c>
      <c r="P12" s="42">
        <v>8530</v>
      </c>
      <c r="Q12" s="175"/>
      <c r="R12" s="85"/>
      <c r="T12" s="177" t="s">
        <v>404</v>
      </c>
      <c r="U12" s="181"/>
      <c r="V12" s="181"/>
      <c r="W12" s="204">
        <v>12925</v>
      </c>
    </row>
    <row r="13" spans="2:23" ht="13.35" customHeight="1">
      <c r="C13" s="85"/>
      <c r="E13" s="177" t="s">
        <v>391</v>
      </c>
      <c r="F13" s="181"/>
      <c r="G13" s="181" t="s">
        <v>316</v>
      </c>
      <c r="H13" s="204">
        <v>2490</v>
      </c>
      <c r="I13" s="182"/>
      <c r="J13" s="85"/>
      <c r="K13" s="85"/>
      <c r="L13" s="29"/>
      <c r="M13" s="208" t="s">
        <v>22</v>
      </c>
      <c r="N13" s="181"/>
      <c r="O13" s="181"/>
      <c r="P13" s="212">
        <v>165138</v>
      </c>
      <c r="Q13" s="175"/>
      <c r="R13" s="213"/>
      <c r="T13" s="177" t="s">
        <v>390</v>
      </c>
      <c r="U13" s="181"/>
      <c r="V13" s="181"/>
      <c r="W13" s="204">
        <v>54185</v>
      </c>
    </row>
    <row r="14" spans="2:23" ht="13.35" customHeight="1">
      <c r="E14" s="177" t="s">
        <v>263</v>
      </c>
      <c r="H14" s="204">
        <v>1140</v>
      </c>
      <c r="I14" s="182"/>
      <c r="J14" s="85"/>
      <c r="K14" s="85"/>
      <c r="L14" s="29"/>
      <c r="M14" s="177" t="s">
        <v>22</v>
      </c>
      <c r="N14" s="181"/>
      <c r="O14" s="181" t="s">
        <v>23</v>
      </c>
      <c r="P14" s="204">
        <v>38170</v>
      </c>
      <c r="Q14" s="175"/>
      <c r="R14" s="85"/>
      <c r="T14" s="177"/>
      <c r="U14" s="181"/>
      <c r="V14" s="181"/>
      <c r="W14" s="204"/>
    </row>
    <row r="15" spans="2:23" ht="13.35" customHeight="1">
      <c r="C15" s="85"/>
      <c r="E15" s="177" t="s">
        <v>263</v>
      </c>
      <c r="F15" s="181"/>
      <c r="G15" s="181" t="s">
        <v>316</v>
      </c>
      <c r="H15" s="204">
        <v>610</v>
      </c>
      <c r="I15" s="182"/>
      <c r="J15" s="29"/>
      <c r="K15" s="85"/>
      <c r="L15" s="29"/>
      <c r="M15" s="177" t="s">
        <v>399</v>
      </c>
      <c r="N15" s="181"/>
      <c r="O15" s="214"/>
      <c r="P15" s="204">
        <v>95</v>
      </c>
      <c r="Q15" s="175"/>
      <c r="R15" s="85" t="s">
        <v>426</v>
      </c>
      <c r="T15" s="208" t="s">
        <v>241</v>
      </c>
      <c r="U15" s="181"/>
      <c r="V15" s="181"/>
      <c r="W15" s="211">
        <v>60000</v>
      </c>
    </row>
    <row r="16" spans="2:23" ht="13.35" customHeight="1">
      <c r="C16" s="85"/>
      <c r="E16" s="177" t="s">
        <v>142</v>
      </c>
      <c r="F16" s="181"/>
      <c r="G16" s="181"/>
      <c r="H16" s="204">
        <v>37738</v>
      </c>
      <c r="I16" s="182"/>
      <c r="J16" s="29"/>
      <c r="K16" s="85"/>
      <c r="L16" s="29"/>
      <c r="M16" s="177" t="s">
        <v>274</v>
      </c>
      <c r="N16" s="181"/>
      <c r="O16" s="215"/>
      <c r="P16" s="204">
        <v>974</v>
      </c>
      <c r="Q16" s="175"/>
      <c r="R16" s="85"/>
      <c r="S16" s="29"/>
      <c r="T16" s="208"/>
      <c r="U16" s="181"/>
      <c r="V16" s="181"/>
      <c r="W16" s="42"/>
    </row>
    <row r="17" spans="2:23" ht="13.35" customHeight="1">
      <c r="B17" s="85"/>
      <c r="E17" s="177" t="s">
        <v>142</v>
      </c>
      <c r="F17" s="181"/>
      <c r="G17" s="181" t="s">
        <v>316</v>
      </c>
      <c r="H17" s="204">
        <v>3430</v>
      </c>
      <c r="I17" s="182"/>
      <c r="J17" s="29"/>
      <c r="K17" s="85"/>
      <c r="L17" s="29"/>
      <c r="M17" s="208" t="s">
        <v>275</v>
      </c>
      <c r="N17" s="181"/>
      <c r="O17" s="216"/>
      <c r="P17" s="42">
        <v>190</v>
      </c>
      <c r="Q17" s="175"/>
      <c r="R17" s="85" t="s">
        <v>427</v>
      </c>
      <c r="S17" s="29"/>
      <c r="T17" s="208" t="s">
        <v>241</v>
      </c>
      <c r="U17" s="181"/>
      <c r="V17" s="181"/>
      <c r="W17" s="42">
        <v>8000</v>
      </c>
    </row>
    <row r="18" spans="2:23" ht="13.35" customHeight="1">
      <c r="B18" s="85"/>
      <c r="C18" s="85"/>
      <c r="D18" s="29"/>
      <c r="E18" s="177" t="s">
        <v>39</v>
      </c>
      <c r="F18" s="181"/>
      <c r="G18" s="181"/>
      <c r="H18" s="204">
        <v>119</v>
      </c>
      <c r="I18" s="182"/>
      <c r="J18" s="29"/>
      <c r="K18" s="210"/>
      <c r="L18" s="99"/>
      <c r="M18" s="177" t="s">
        <v>412</v>
      </c>
      <c r="N18" s="181"/>
      <c r="O18" s="181"/>
      <c r="P18" s="204">
        <v>70</v>
      </c>
      <c r="Q18" s="175"/>
      <c r="R18" s="213"/>
      <c r="S18" s="29"/>
      <c r="T18" s="208"/>
      <c r="U18" s="181"/>
      <c r="V18" s="181"/>
      <c r="W18" s="42"/>
    </row>
    <row r="19" spans="2:23" ht="18" customHeight="1">
      <c r="B19" s="85"/>
      <c r="C19" s="85"/>
      <c r="D19" s="29"/>
      <c r="E19" s="177" t="s">
        <v>39</v>
      </c>
      <c r="F19" s="181"/>
      <c r="G19" s="181" t="s">
        <v>316</v>
      </c>
      <c r="H19" s="204">
        <v>190</v>
      </c>
      <c r="I19" s="182"/>
      <c r="J19" s="29"/>
      <c r="K19" s="85"/>
      <c r="L19" s="29"/>
      <c r="M19" s="177" t="s">
        <v>413</v>
      </c>
      <c r="N19" s="181"/>
      <c r="O19" s="181"/>
      <c r="P19" s="204">
        <v>635</v>
      </c>
      <c r="Q19" s="175"/>
      <c r="R19" s="213" t="s">
        <v>428</v>
      </c>
      <c r="S19" s="29"/>
      <c r="T19" s="208" t="s">
        <v>241</v>
      </c>
      <c r="U19" s="181"/>
      <c r="V19" s="181"/>
      <c r="W19" s="42">
        <v>995</v>
      </c>
    </row>
    <row r="20" spans="2:23" ht="13.35" customHeight="1">
      <c r="B20" s="85"/>
      <c r="C20" s="85"/>
      <c r="D20" s="29"/>
      <c r="E20" s="177" t="s">
        <v>40</v>
      </c>
      <c r="F20" s="181"/>
      <c r="G20" s="181"/>
      <c r="H20" s="204">
        <v>1213</v>
      </c>
      <c r="I20" s="182"/>
      <c r="J20" s="29"/>
      <c r="K20" s="85"/>
      <c r="L20" s="29"/>
      <c r="M20" s="177" t="s">
        <v>414</v>
      </c>
      <c r="N20" s="181"/>
      <c r="O20" s="181"/>
      <c r="P20" s="204">
        <v>756</v>
      </c>
      <c r="Q20" s="175"/>
      <c r="R20" s="213"/>
      <c r="S20" s="29"/>
      <c r="T20" s="177"/>
      <c r="U20" s="181"/>
      <c r="V20" s="181"/>
      <c r="W20" s="204"/>
    </row>
    <row r="21" spans="2:23" ht="13.35" customHeight="1">
      <c r="B21" s="85"/>
      <c r="E21" s="177" t="s">
        <v>264</v>
      </c>
      <c r="F21" s="181"/>
      <c r="G21" s="181"/>
      <c r="H21" s="204">
        <v>38</v>
      </c>
      <c r="I21" s="182"/>
      <c r="J21" s="29"/>
      <c r="K21" s="85"/>
      <c r="L21" s="29"/>
      <c r="M21" s="177" t="s">
        <v>400</v>
      </c>
      <c r="N21" s="181"/>
      <c r="O21" s="181"/>
      <c r="P21" s="204">
        <v>1750</v>
      </c>
      <c r="Q21" s="175"/>
      <c r="R21" s="213" t="s">
        <v>246</v>
      </c>
      <c r="S21" s="29"/>
      <c r="T21" s="208" t="s">
        <v>241</v>
      </c>
      <c r="U21" s="181"/>
      <c r="V21" s="181"/>
      <c r="W21" s="42">
        <v>15</v>
      </c>
    </row>
    <row r="22" spans="2:23" ht="13.35" customHeight="1">
      <c r="B22" s="85"/>
      <c r="E22" s="177" t="s">
        <v>264</v>
      </c>
      <c r="F22" s="181"/>
      <c r="G22" s="181" t="s">
        <v>316</v>
      </c>
      <c r="H22" s="204">
        <v>190</v>
      </c>
      <c r="I22" s="182"/>
      <c r="J22" s="29"/>
      <c r="K22" s="85"/>
      <c r="L22" s="29"/>
      <c r="M22" s="177" t="s">
        <v>401</v>
      </c>
      <c r="N22" s="181"/>
      <c r="O22" s="181"/>
      <c r="P22" s="204">
        <v>233</v>
      </c>
      <c r="Q22" s="175"/>
      <c r="R22" s="213"/>
      <c r="S22" s="29"/>
      <c r="T22" s="177"/>
      <c r="U22" s="181"/>
      <c r="V22" s="181"/>
      <c r="W22" s="204"/>
    </row>
    <row r="23" spans="2:23" ht="13.35" customHeight="1">
      <c r="B23" s="85"/>
      <c r="C23" s="85"/>
      <c r="D23" s="29"/>
      <c r="E23" s="177" t="s">
        <v>265</v>
      </c>
      <c r="F23" s="181"/>
      <c r="G23" s="181"/>
      <c r="H23" s="204">
        <v>969</v>
      </c>
      <c r="I23" s="182"/>
      <c r="J23" s="85"/>
      <c r="K23" s="85"/>
      <c r="L23" s="29"/>
      <c r="M23" s="177" t="s">
        <v>24</v>
      </c>
      <c r="N23" s="181"/>
      <c r="O23" s="181"/>
      <c r="P23" s="204">
        <v>85814</v>
      </c>
      <c r="Q23" s="175"/>
      <c r="R23" s="85" t="s">
        <v>294</v>
      </c>
      <c r="T23" s="208"/>
      <c r="U23" s="181"/>
      <c r="V23" s="181"/>
      <c r="W23" s="42">
        <f>SUM(W24:W25)</f>
        <v>680</v>
      </c>
    </row>
    <row r="24" spans="2:23" ht="13.35" customHeight="1">
      <c r="B24" s="85"/>
      <c r="C24" s="85"/>
      <c r="D24" s="29"/>
      <c r="E24" s="177" t="s">
        <v>265</v>
      </c>
      <c r="F24" s="181"/>
      <c r="G24" s="181" t="s">
        <v>42</v>
      </c>
      <c r="H24" s="204">
        <v>1980</v>
      </c>
      <c r="I24" s="182"/>
      <c r="J24" s="29"/>
      <c r="K24" s="85"/>
      <c r="L24" s="29"/>
      <c r="M24" s="208" t="s">
        <v>24</v>
      </c>
      <c r="N24" s="181"/>
      <c r="O24" s="193" t="s">
        <v>23</v>
      </c>
      <c r="P24" s="42">
        <v>8000</v>
      </c>
      <c r="Q24" s="175"/>
      <c r="R24" s="29"/>
      <c r="T24" s="177" t="s">
        <v>404</v>
      </c>
      <c r="U24" s="181"/>
      <c r="V24" s="181"/>
      <c r="W24" s="204">
        <v>650</v>
      </c>
    </row>
    <row r="25" spans="2:23" ht="13.35" customHeight="1">
      <c r="B25" s="85"/>
      <c r="C25" s="85"/>
      <c r="D25" s="29"/>
      <c r="E25" s="177" t="s">
        <v>266</v>
      </c>
      <c r="F25" s="181"/>
      <c r="G25" s="181"/>
      <c r="H25" s="204">
        <v>21049</v>
      </c>
      <c r="I25" s="182"/>
      <c r="J25" s="29"/>
      <c r="K25" s="85"/>
      <c r="L25" s="29"/>
      <c r="M25" s="208" t="s">
        <v>415</v>
      </c>
      <c r="N25" s="181"/>
      <c r="O25" s="181"/>
      <c r="P25" s="212">
        <v>91</v>
      </c>
      <c r="Q25" s="175"/>
      <c r="R25" s="85"/>
      <c r="T25" s="177" t="s">
        <v>404</v>
      </c>
      <c r="U25" s="181" t="s">
        <v>24</v>
      </c>
      <c r="V25" s="181" t="s">
        <v>421</v>
      </c>
      <c r="W25" s="204">
        <v>30</v>
      </c>
    </row>
    <row r="26" spans="2:23" ht="13.35" customHeight="1">
      <c r="B26" s="85"/>
      <c r="C26" s="29"/>
      <c r="D26" s="29"/>
      <c r="E26" s="177" t="s">
        <v>266</v>
      </c>
      <c r="F26" s="181"/>
      <c r="G26" s="181" t="s">
        <v>269</v>
      </c>
      <c r="H26" s="204">
        <v>110</v>
      </c>
      <c r="I26" s="209"/>
      <c r="J26" s="29"/>
      <c r="K26" s="85"/>
      <c r="L26" s="29"/>
      <c r="M26" s="177" t="s">
        <v>416</v>
      </c>
      <c r="N26" s="181"/>
      <c r="O26" s="181"/>
      <c r="P26" s="204">
        <v>41</v>
      </c>
      <c r="Q26" s="175"/>
      <c r="R26" s="29"/>
      <c r="T26" s="177"/>
      <c r="U26" s="181"/>
      <c r="V26" s="181"/>
      <c r="W26" s="204"/>
    </row>
    <row r="27" spans="2:23" ht="13.35" customHeight="1">
      <c r="B27" s="85"/>
      <c r="D27" s="29"/>
      <c r="E27" s="177" t="s">
        <v>266</v>
      </c>
      <c r="F27" s="181"/>
      <c r="G27" s="181" t="s">
        <v>23</v>
      </c>
      <c r="H27" s="204">
        <v>3220</v>
      </c>
      <c r="I27" s="209"/>
      <c r="J27" s="29"/>
      <c r="K27" s="85"/>
      <c r="L27" s="29"/>
      <c r="M27" s="177" t="s">
        <v>402</v>
      </c>
      <c r="N27" s="181"/>
      <c r="O27" s="214"/>
      <c r="P27" s="204">
        <v>10</v>
      </c>
      <c r="Q27" s="182"/>
      <c r="R27" s="85"/>
      <c r="T27" s="177"/>
      <c r="U27" s="181"/>
      <c r="V27" s="181"/>
      <c r="W27" s="204"/>
    </row>
    <row r="28" spans="2:23" ht="13.35" customHeight="1">
      <c r="B28" s="85"/>
      <c r="C28" s="29"/>
      <c r="D28" s="29"/>
      <c r="E28" s="177" t="s">
        <v>36</v>
      </c>
      <c r="F28" s="181"/>
      <c r="G28" s="181"/>
      <c r="H28" s="204">
        <v>17510</v>
      </c>
      <c r="I28" s="209"/>
      <c r="J28" s="29"/>
      <c r="K28" s="85"/>
      <c r="L28" s="29"/>
      <c r="M28" s="177" t="s">
        <v>417</v>
      </c>
      <c r="N28" s="181"/>
      <c r="O28" s="215"/>
      <c r="P28" s="204">
        <v>20</v>
      </c>
      <c r="Q28" s="182"/>
      <c r="R28" s="213"/>
      <c r="T28" s="208"/>
      <c r="U28" s="181"/>
      <c r="V28" s="181"/>
      <c r="W28" s="42"/>
    </row>
    <row r="29" spans="2:23" ht="13.35" customHeight="1">
      <c r="B29" s="85"/>
      <c r="C29" s="29"/>
      <c r="D29" s="29"/>
      <c r="E29" s="177" t="s">
        <v>267</v>
      </c>
      <c r="F29" s="181"/>
      <c r="G29" s="181"/>
      <c r="H29" s="204">
        <v>1862</v>
      </c>
      <c r="I29" s="209"/>
      <c r="J29" s="29"/>
      <c r="K29" s="85"/>
      <c r="L29" s="29"/>
      <c r="M29" s="208" t="s">
        <v>417</v>
      </c>
      <c r="N29" s="181"/>
      <c r="O29" s="215" t="s">
        <v>275</v>
      </c>
      <c r="P29" s="42">
        <v>28</v>
      </c>
      <c r="Q29" s="182"/>
      <c r="R29" s="213"/>
      <c r="T29" s="208"/>
      <c r="U29" s="181"/>
      <c r="V29" s="181"/>
      <c r="W29" s="42"/>
    </row>
    <row r="30" spans="2:23" ht="13.35" customHeight="1">
      <c r="C30" s="29"/>
      <c r="D30" s="29"/>
      <c r="E30" s="177" t="s">
        <v>267</v>
      </c>
      <c r="F30" s="181"/>
      <c r="G30" s="181" t="s">
        <v>269</v>
      </c>
      <c r="H30" s="204">
        <v>110</v>
      </c>
      <c r="I30" s="209"/>
      <c r="J30" s="29"/>
      <c r="K30" s="29"/>
      <c r="L30" s="29"/>
      <c r="M30" s="208" t="s">
        <v>418</v>
      </c>
      <c r="N30" s="181"/>
      <c r="O30" s="216"/>
      <c r="P30" s="42">
        <v>10</v>
      </c>
      <c r="Q30" s="182"/>
      <c r="R30" s="85"/>
      <c r="S30" s="29"/>
      <c r="T30" s="208"/>
      <c r="U30" s="181"/>
      <c r="V30" s="181"/>
      <c r="W30" s="42"/>
    </row>
    <row r="31" spans="2:23" ht="13.35" customHeight="1">
      <c r="B31" s="29"/>
      <c r="C31" s="29"/>
      <c r="D31" s="29"/>
      <c r="E31" s="177" t="s">
        <v>267</v>
      </c>
      <c r="F31" s="181"/>
      <c r="G31" s="181" t="s">
        <v>23</v>
      </c>
      <c r="H31" s="204">
        <v>490</v>
      </c>
      <c r="I31" s="209"/>
      <c r="J31" s="85"/>
      <c r="K31" s="29"/>
      <c r="L31" s="29"/>
      <c r="M31" s="208" t="s">
        <v>403</v>
      </c>
      <c r="N31" s="181"/>
      <c r="O31" s="181"/>
      <c r="P31" s="42">
        <v>528</v>
      </c>
      <c r="Q31" s="182"/>
      <c r="R31" s="85"/>
      <c r="S31" s="29"/>
      <c r="T31" s="208"/>
      <c r="U31" s="181"/>
      <c r="V31" s="181"/>
      <c r="W31" s="42"/>
    </row>
    <row r="32" spans="2:23" ht="13.35" customHeight="1">
      <c r="B32" s="29"/>
      <c r="C32" s="85"/>
      <c r="D32" s="29"/>
      <c r="E32" s="177" t="s">
        <v>268</v>
      </c>
      <c r="F32" s="181"/>
      <c r="G32" s="181"/>
      <c r="H32" s="204">
        <v>1861</v>
      </c>
      <c r="I32" s="209"/>
      <c r="J32" s="29"/>
      <c r="K32" s="85"/>
      <c r="L32" s="29"/>
      <c r="M32" s="208" t="s">
        <v>293</v>
      </c>
      <c r="N32" s="181"/>
      <c r="O32" s="181"/>
      <c r="P32" s="42">
        <v>1681</v>
      </c>
      <c r="Q32" s="182"/>
      <c r="R32" s="85"/>
      <c r="S32" s="29"/>
      <c r="T32" s="208"/>
      <c r="U32" s="181"/>
      <c r="V32" s="181"/>
      <c r="W32" s="42"/>
    </row>
    <row r="33" spans="2:23" ht="13.35" customHeight="1">
      <c r="B33" s="29"/>
      <c r="C33" s="29"/>
      <c r="D33" s="29"/>
      <c r="E33" s="177" t="s">
        <v>268</v>
      </c>
      <c r="F33" s="181"/>
      <c r="G33" s="181" t="s">
        <v>269</v>
      </c>
      <c r="H33" s="204">
        <v>160</v>
      </c>
      <c r="I33" s="209"/>
      <c r="J33" s="29"/>
      <c r="K33" s="85"/>
      <c r="L33" s="29"/>
      <c r="M33" s="208" t="s">
        <v>453</v>
      </c>
      <c r="N33" s="181"/>
      <c r="O33" s="181"/>
      <c r="P33" s="42">
        <v>5932</v>
      </c>
      <c r="Q33" s="182"/>
      <c r="R33" s="85"/>
      <c r="S33" s="29"/>
      <c r="T33" s="208"/>
      <c r="U33" s="181"/>
      <c r="V33" s="181"/>
      <c r="W33" s="42"/>
    </row>
    <row r="34" spans="2:23" ht="13.35" customHeight="1">
      <c r="B34" s="29"/>
      <c r="C34" s="29"/>
      <c r="D34" s="29"/>
      <c r="E34" s="177" t="s">
        <v>268</v>
      </c>
      <c r="F34" s="181"/>
      <c r="G34" s="181" t="s">
        <v>23</v>
      </c>
      <c r="H34" s="204">
        <v>510</v>
      </c>
      <c r="I34" s="209"/>
      <c r="J34" s="29"/>
      <c r="K34" s="85"/>
      <c r="L34" s="29"/>
      <c r="M34" s="208" t="s">
        <v>419</v>
      </c>
      <c r="N34" s="181"/>
      <c r="O34" s="181"/>
      <c r="P34" s="42">
        <v>1010</v>
      </c>
      <c r="Q34" s="182"/>
      <c r="R34" s="85"/>
      <c r="S34" s="29"/>
      <c r="T34" s="208"/>
      <c r="U34" s="181"/>
      <c r="V34" s="181"/>
      <c r="W34" s="42"/>
    </row>
    <row r="35" spans="2:23" ht="13.35" customHeight="1">
      <c r="B35" s="29"/>
      <c r="C35" s="29"/>
      <c r="D35" s="29"/>
      <c r="E35" s="177" t="s">
        <v>269</v>
      </c>
      <c r="F35" s="181"/>
      <c r="G35" s="181"/>
      <c r="H35" s="204">
        <v>1205</v>
      </c>
      <c r="I35" s="209"/>
      <c r="J35" s="29"/>
      <c r="K35" s="85"/>
      <c r="L35" s="29"/>
      <c r="M35" s="208" t="s">
        <v>420</v>
      </c>
      <c r="N35" s="181"/>
      <c r="O35" s="181"/>
      <c r="P35" s="42">
        <v>1</v>
      </c>
      <c r="Q35" s="182"/>
      <c r="R35" s="85"/>
      <c r="S35" s="29"/>
      <c r="T35" s="208"/>
      <c r="U35" s="181"/>
      <c r="V35" s="181"/>
      <c r="W35" s="42"/>
    </row>
    <row r="36" spans="2:23" ht="13.35" customHeight="1">
      <c r="B36" s="29"/>
      <c r="C36" s="29"/>
      <c r="D36" s="29"/>
      <c r="E36" s="177" t="s">
        <v>269</v>
      </c>
      <c r="F36" s="181"/>
      <c r="G36" s="181" t="s">
        <v>23</v>
      </c>
      <c r="H36" s="204">
        <v>220</v>
      </c>
      <c r="I36" s="209"/>
      <c r="J36" s="29"/>
      <c r="K36" s="85"/>
      <c r="L36" s="29"/>
      <c r="M36" s="208"/>
      <c r="N36" s="181"/>
      <c r="O36" s="181"/>
      <c r="P36" s="42"/>
      <c r="Q36" s="182"/>
      <c r="R36" s="85"/>
      <c r="S36" s="29"/>
      <c r="T36" s="208"/>
      <c r="W36" s="42"/>
    </row>
    <row r="37" spans="2:23" ht="13.35" customHeight="1">
      <c r="B37" s="29"/>
      <c r="C37" s="29"/>
      <c r="D37" s="29"/>
      <c r="E37" s="177" t="s">
        <v>392</v>
      </c>
      <c r="F37" s="181"/>
      <c r="G37" s="181"/>
      <c r="H37" s="204">
        <v>171615</v>
      </c>
      <c r="I37" s="209"/>
      <c r="J37" s="29"/>
      <c r="K37" s="85" t="s">
        <v>143</v>
      </c>
      <c r="L37" s="99"/>
      <c r="M37" s="177"/>
      <c r="N37" s="181"/>
      <c r="O37" s="181"/>
      <c r="P37" s="204">
        <f>SUM(P38:P40)</f>
        <v>8401</v>
      </c>
      <c r="Q37" s="182"/>
      <c r="R37" s="85"/>
      <c r="S37" s="29"/>
      <c r="T37" s="208"/>
      <c r="W37" s="42"/>
    </row>
    <row r="38" spans="2:23" ht="13.35" customHeight="1">
      <c r="B38" s="29"/>
      <c r="C38" s="29"/>
      <c r="D38" s="29"/>
      <c r="E38" s="177" t="s">
        <v>392</v>
      </c>
      <c r="F38" s="181"/>
      <c r="G38" s="181" t="s">
        <v>269</v>
      </c>
      <c r="H38" s="204">
        <v>8950</v>
      </c>
      <c r="I38" s="209"/>
      <c r="J38" s="29"/>
      <c r="K38" s="85"/>
      <c r="L38" s="29"/>
      <c r="M38" s="177" t="s">
        <v>404</v>
      </c>
      <c r="N38" s="181"/>
      <c r="O38" s="181"/>
      <c r="P38" s="204">
        <v>30</v>
      </c>
      <c r="Q38" s="182"/>
      <c r="S38" s="29"/>
      <c r="T38" s="217"/>
      <c r="W38" s="42"/>
    </row>
    <row r="39" spans="2:23" ht="13.35" customHeight="1">
      <c r="B39" s="29"/>
      <c r="C39" s="29"/>
      <c r="D39" s="29"/>
      <c r="E39" s="177" t="s">
        <v>314</v>
      </c>
      <c r="F39" s="181"/>
      <c r="G39" s="181"/>
      <c r="H39" s="204">
        <v>1040</v>
      </c>
      <c r="I39" s="209"/>
      <c r="J39" s="29"/>
      <c r="K39" s="85"/>
      <c r="L39" s="29"/>
      <c r="M39" s="177" t="s">
        <v>404</v>
      </c>
      <c r="N39" s="181" t="s">
        <v>24</v>
      </c>
      <c r="O39" s="181" t="s">
        <v>421</v>
      </c>
      <c r="P39" s="204">
        <v>4170</v>
      </c>
      <c r="Q39" s="182"/>
      <c r="R39" s="85"/>
      <c r="T39" s="208"/>
      <c r="U39" s="181"/>
      <c r="V39" s="181"/>
      <c r="W39" s="42"/>
    </row>
    <row r="40" spans="2:23" ht="13.35" customHeight="1">
      <c r="B40" s="29"/>
      <c r="C40" s="29"/>
      <c r="D40" s="29"/>
      <c r="E40" s="177" t="s">
        <v>270</v>
      </c>
      <c r="F40" s="181"/>
      <c r="G40" s="181"/>
      <c r="H40" s="204">
        <v>1528</v>
      </c>
      <c r="I40" s="209"/>
      <c r="J40" s="85"/>
      <c r="K40" s="85"/>
      <c r="L40" s="29"/>
      <c r="M40" s="177" t="s">
        <v>390</v>
      </c>
      <c r="N40" s="181"/>
      <c r="O40" s="181"/>
      <c r="P40" s="204">
        <v>4201</v>
      </c>
      <c r="Q40" s="182"/>
      <c r="R40" s="29"/>
      <c r="T40" s="208"/>
      <c r="U40" s="181"/>
      <c r="V40" s="181"/>
      <c r="W40" s="42"/>
    </row>
    <row r="41" spans="2:23" ht="13.35" customHeight="1">
      <c r="B41" s="29"/>
      <c r="C41" s="85"/>
      <c r="D41" s="29"/>
      <c r="E41" s="177" t="s">
        <v>270</v>
      </c>
      <c r="F41" s="181"/>
      <c r="G41" s="181" t="s">
        <v>269</v>
      </c>
      <c r="H41" s="204">
        <v>110</v>
      </c>
      <c r="I41" s="209"/>
      <c r="J41" s="85"/>
      <c r="K41" s="85"/>
      <c r="L41" s="29"/>
      <c r="M41" s="177"/>
      <c r="N41" s="181"/>
      <c r="O41" s="181"/>
      <c r="P41" s="204"/>
      <c r="Q41" s="182"/>
      <c r="R41" s="213"/>
      <c r="T41" s="208"/>
      <c r="U41" s="181"/>
      <c r="V41" s="181"/>
      <c r="W41" s="42"/>
    </row>
    <row r="42" spans="2:23" ht="13.35" customHeight="1">
      <c r="B42" s="29"/>
      <c r="C42" s="85"/>
      <c r="D42" s="29"/>
      <c r="E42" s="177" t="s">
        <v>270</v>
      </c>
      <c r="F42" s="181"/>
      <c r="G42" s="181" t="s">
        <v>23</v>
      </c>
      <c r="H42" s="204">
        <v>600</v>
      </c>
      <c r="I42" s="209"/>
      <c r="J42" s="85"/>
      <c r="K42" s="85" t="s">
        <v>422</v>
      </c>
      <c r="L42" s="29"/>
      <c r="M42" s="208" t="s">
        <v>423</v>
      </c>
      <c r="N42" s="181"/>
      <c r="P42" s="42">
        <v>120</v>
      </c>
      <c r="Q42" s="182"/>
      <c r="R42" s="213"/>
      <c r="T42" s="208"/>
      <c r="W42" s="42"/>
    </row>
    <row r="43" spans="2:23" ht="13.35" customHeight="1">
      <c r="B43" s="29"/>
      <c r="C43" s="85"/>
      <c r="D43" s="29"/>
      <c r="E43" s="177" t="s">
        <v>271</v>
      </c>
      <c r="F43" s="181"/>
      <c r="G43" s="181"/>
      <c r="H43" s="204">
        <v>460</v>
      </c>
      <c r="I43" s="209"/>
      <c r="J43" s="85"/>
      <c r="K43" s="85"/>
      <c r="L43" s="29"/>
      <c r="M43" s="208"/>
      <c r="N43" s="181"/>
      <c r="P43" s="42"/>
      <c r="Q43" s="182"/>
      <c r="R43" s="213"/>
      <c r="S43" s="29"/>
      <c r="T43" s="208"/>
      <c r="W43" s="42"/>
    </row>
    <row r="44" spans="2:23" ht="13.35" customHeight="1">
      <c r="B44" s="85"/>
      <c r="C44" s="85"/>
      <c r="D44" s="29"/>
      <c r="E44" s="177" t="s">
        <v>393</v>
      </c>
      <c r="F44" s="23"/>
      <c r="G44" s="23"/>
      <c r="H44" s="204">
        <v>787</v>
      </c>
      <c r="I44" s="209"/>
      <c r="J44" s="85"/>
      <c r="K44" s="85" t="s">
        <v>424</v>
      </c>
      <c r="L44" s="29"/>
      <c r="M44" s="177"/>
      <c r="N44" s="181"/>
      <c r="O44" s="181"/>
      <c r="P44" s="204">
        <f>SUM(P45:P46)</f>
        <v>505</v>
      </c>
      <c r="Q44" s="182"/>
      <c r="S44" s="29"/>
      <c r="T44" s="208"/>
      <c r="U44" s="181"/>
      <c r="V44" s="181"/>
      <c r="W44" s="42"/>
    </row>
    <row r="45" spans="2:23" ht="13.35" customHeight="1">
      <c r="B45" s="85"/>
      <c r="C45" s="85"/>
      <c r="D45" s="29"/>
      <c r="E45" s="177" t="s">
        <v>42</v>
      </c>
      <c r="F45" s="23"/>
      <c r="G45" s="23"/>
      <c r="H45" s="204">
        <v>173328</v>
      </c>
      <c r="I45" s="209"/>
      <c r="J45" s="85"/>
      <c r="K45" s="85"/>
      <c r="L45" s="29"/>
      <c r="M45" s="177" t="s">
        <v>241</v>
      </c>
      <c r="N45" s="181"/>
      <c r="O45" s="214"/>
      <c r="P45" s="204">
        <v>15</v>
      </c>
      <c r="Q45" s="182"/>
      <c r="S45" s="29"/>
      <c r="T45" s="208"/>
      <c r="U45" s="181"/>
      <c r="V45" s="181"/>
      <c r="W45" s="42"/>
    </row>
    <row r="46" spans="2:23" ht="13.35" customHeight="1">
      <c r="B46" s="85"/>
      <c r="C46" s="85"/>
      <c r="D46" s="29"/>
      <c r="E46" s="177" t="s">
        <v>408</v>
      </c>
      <c r="F46" s="23"/>
      <c r="G46" s="23"/>
      <c r="H46" s="204">
        <v>38</v>
      </c>
      <c r="I46" s="209"/>
      <c r="J46" s="29"/>
      <c r="K46" s="85"/>
      <c r="L46" s="29"/>
      <c r="M46" s="177" t="s">
        <v>241</v>
      </c>
      <c r="N46" s="181"/>
      <c r="O46" s="215" t="s">
        <v>421</v>
      </c>
      <c r="P46" s="204">
        <v>490</v>
      </c>
      <c r="Q46" s="182"/>
      <c r="R46" s="85"/>
      <c r="S46" s="29"/>
      <c r="T46" s="217"/>
      <c r="U46" s="181"/>
      <c r="V46" s="181"/>
      <c r="W46" s="42"/>
    </row>
    <row r="47" spans="2:23" ht="13.35" customHeight="1">
      <c r="B47" s="85"/>
      <c r="C47" s="85"/>
      <c r="D47" s="29"/>
      <c r="E47" s="177" t="s">
        <v>315</v>
      </c>
      <c r="F47" s="181"/>
      <c r="G47" s="181"/>
      <c r="H47" s="204">
        <v>13</v>
      </c>
      <c r="I47" s="209"/>
      <c r="J47" s="29"/>
      <c r="K47" s="85"/>
      <c r="L47" s="29"/>
      <c r="M47" s="177"/>
      <c r="N47" s="181"/>
      <c r="O47" s="215"/>
      <c r="P47" s="204"/>
      <c r="Q47" s="182"/>
      <c r="R47" s="85"/>
      <c r="S47" s="29"/>
      <c r="T47" s="217"/>
      <c r="U47" s="181"/>
      <c r="V47" s="181"/>
      <c r="W47" s="42"/>
    </row>
    <row r="48" spans="2:23" ht="13.35" customHeight="1">
      <c r="B48" s="85"/>
      <c r="C48" s="85"/>
      <c r="D48" s="29"/>
      <c r="E48" s="177" t="s">
        <v>315</v>
      </c>
      <c r="F48" s="181"/>
      <c r="G48" s="181" t="s">
        <v>23</v>
      </c>
      <c r="H48" s="204">
        <v>200</v>
      </c>
      <c r="I48" s="209"/>
      <c r="J48" s="29"/>
      <c r="K48" s="85"/>
      <c r="L48" s="29"/>
      <c r="M48" s="218"/>
      <c r="N48" s="181"/>
      <c r="O48" s="181"/>
      <c r="P48" s="42"/>
      <c r="Q48" s="182"/>
      <c r="R48" s="85"/>
      <c r="S48" s="29"/>
      <c r="T48" s="217"/>
      <c r="U48" s="181"/>
      <c r="V48" s="181"/>
      <c r="W48" s="42"/>
    </row>
    <row r="49" spans="2:23" ht="13.35" customHeight="1">
      <c r="B49" s="85"/>
      <c r="C49" s="85"/>
      <c r="D49" s="29"/>
      <c r="E49" s="177" t="s">
        <v>394</v>
      </c>
      <c r="F49" s="181"/>
      <c r="G49" s="181"/>
      <c r="H49" s="204">
        <v>1670</v>
      </c>
      <c r="I49" s="209"/>
      <c r="J49" s="85"/>
      <c r="K49" s="85"/>
      <c r="L49" s="29"/>
      <c r="M49" s="208"/>
      <c r="N49" s="181"/>
      <c r="O49" s="181"/>
      <c r="P49" s="42"/>
      <c r="Q49" s="182"/>
      <c r="R49" s="85"/>
      <c r="S49" s="29"/>
      <c r="T49" s="208"/>
      <c r="U49" s="181"/>
      <c r="V49" s="181"/>
      <c r="W49" s="42"/>
    </row>
    <row r="50" spans="2:23" ht="13.35" customHeight="1">
      <c r="B50" s="85"/>
      <c r="C50" s="85"/>
      <c r="D50" s="29"/>
      <c r="E50" s="177" t="s">
        <v>409</v>
      </c>
      <c r="H50" s="204">
        <v>20</v>
      </c>
      <c r="I50" s="209"/>
      <c r="J50" s="85"/>
      <c r="K50" s="85"/>
      <c r="L50" s="29"/>
      <c r="M50" s="208"/>
      <c r="N50" s="181"/>
      <c r="O50" s="181"/>
      <c r="P50" s="42"/>
      <c r="Q50" s="182"/>
      <c r="R50" s="181"/>
      <c r="S50" s="29"/>
      <c r="T50" s="208"/>
      <c r="U50" s="181"/>
      <c r="V50" s="181"/>
      <c r="W50" s="42"/>
    </row>
    <row r="51" spans="2:23" ht="13.35" customHeight="1">
      <c r="B51" s="85"/>
      <c r="C51" s="85"/>
      <c r="D51" s="29"/>
      <c r="E51" s="177" t="s">
        <v>272</v>
      </c>
      <c r="F51" s="181"/>
      <c r="G51" s="181"/>
      <c r="H51" s="204">
        <v>250</v>
      </c>
      <c r="I51" s="209"/>
      <c r="J51" s="85"/>
      <c r="K51" s="85"/>
      <c r="L51" s="29"/>
      <c r="M51" s="208"/>
      <c r="N51" s="181"/>
      <c r="O51" s="181"/>
      <c r="P51" s="42"/>
      <c r="Q51" s="182"/>
      <c r="R51" s="85"/>
      <c r="S51" s="29"/>
      <c r="T51" s="208"/>
      <c r="W51" s="42"/>
    </row>
    <row r="52" spans="2:23" ht="13.35" customHeight="1">
      <c r="B52" s="85"/>
      <c r="C52" s="85"/>
      <c r="D52" s="29"/>
      <c r="E52" s="177" t="s">
        <v>41</v>
      </c>
      <c r="F52" s="181"/>
      <c r="G52" s="181"/>
      <c r="H52" s="204">
        <v>9596</v>
      </c>
      <c r="I52" s="209"/>
      <c r="J52" s="85"/>
      <c r="K52" s="85"/>
      <c r="L52" s="29"/>
      <c r="M52" s="208"/>
      <c r="N52" s="181"/>
      <c r="O52" s="181"/>
      <c r="P52" s="42"/>
      <c r="Q52" s="182"/>
      <c r="R52" s="85"/>
      <c r="S52" s="29"/>
      <c r="T52" s="208"/>
      <c r="U52" s="181"/>
      <c r="V52" s="181"/>
      <c r="W52" s="42"/>
    </row>
    <row r="53" spans="2:23" ht="13.35" customHeight="1">
      <c r="B53" s="85"/>
      <c r="E53" s="177" t="s">
        <v>41</v>
      </c>
      <c r="F53" s="181"/>
      <c r="G53" s="181" t="s">
        <v>316</v>
      </c>
      <c r="H53" s="204">
        <v>4090</v>
      </c>
      <c r="I53" s="209"/>
      <c r="J53" s="29"/>
      <c r="K53" s="85"/>
      <c r="L53" s="29"/>
      <c r="M53" s="208"/>
      <c r="N53" s="181"/>
      <c r="P53" s="42"/>
      <c r="Q53" s="182"/>
      <c r="R53" s="85"/>
      <c r="S53" s="29"/>
      <c r="T53" s="208"/>
      <c r="U53" s="181"/>
      <c r="V53" s="181"/>
      <c r="W53" s="42"/>
    </row>
    <row r="54" spans="2:23" ht="13.35" customHeight="1">
      <c r="B54" s="85"/>
      <c r="C54" s="85"/>
      <c r="D54" s="29"/>
      <c r="E54" s="177" t="s">
        <v>410</v>
      </c>
      <c r="F54" s="181"/>
      <c r="G54" s="181" t="s">
        <v>316</v>
      </c>
      <c r="H54" s="204">
        <v>260</v>
      </c>
      <c r="I54" s="209"/>
      <c r="J54" s="29"/>
      <c r="K54" s="85"/>
      <c r="L54" s="29"/>
      <c r="M54" s="208"/>
      <c r="N54" s="181"/>
      <c r="O54" s="181"/>
      <c r="P54" s="42"/>
      <c r="Q54" s="175"/>
      <c r="R54" s="85"/>
      <c r="T54" s="208"/>
      <c r="W54" s="42"/>
    </row>
    <row r="55" spans="2:23" ht="13.35" customHeight="1">
      <c r="B55" s="85"/>
      <c r="C55" s="29"/>
      <c r="D55" s="29"/>
      <c r="E55" s="177" t="s">
        <v>316</v>
      </c>
      <c r="F55" s="181"/>
      <c r="G55" s="181"/>
      <c r="H55" s="204">
        <v>2344</v>
      </c>
      <c r="I55" s="209"/>
      <c r="J55" s="29"/>
      <c r="K55" s="85"/>
      <c r="L55" s="29"/>
      <c r="M55" s="208"/>
      <c r="N55" s="181"/>
      <c r="O55" s="181"/>
      <c r="P55" s="42"/>
      <c r="Q55" s="175"/>
      <c r="R55" s="85"/>
      <c r="T55" s="208"/>
      <c r="U55" s="181"/>
      <c r="V55" s="181"/>
      <c r="W55" s="42"/>
    </row>
    <row r="56" spans="2:23" ht="13.35" customHeight="1">
      <c r="C56" s="29"/>
      <c r="D56" s="29"/>
      <c r="E56" s="177" t="s">
        <v>411</v>
      </c>
      <c r="F56" s="181"/>
      <c r="G56" s="181" t="s">
        <v>316</v>
      </c>
      <c r="H56" s="204">
        <v>540</v>
      </c>
      <c r="I56" s="209"/>
      <c r="J56" s="29"/>
      <c r="K56" s="85"/>
      <c r="L56" s="29"/>
      <c r="M56" s="208"/>
      <c r="N56" s="181"/>
      <c r="O56" s="181"/>
      <c r="P56" s="42"/>
      <c r="Q56" s="175"/>
      <c r="R56" s="184"/>
      <c r="S56" s="29"/>
      <c r="T56" s="208"/>
      <c r="U56" s="181"/>
      <c r="V56" s="181"/>
      <c r="W56" s="42"/>
    </row>
    <row r="57" spans="2:23" ht="13.35" customHeight="1">
      <c r="B57" s="29"/>
      <c r="C57" s="29"/>
      <c r="D57" s="29"/>
      <c r="E57" s="177" t="s">
        <v>273</v>
      </c>
      <c r="F57" s="181"/>
      <c r="G57" s="216"/>
      <c r="H57" s="204">
        <v>7146</v>
      </c>
      <c r="I57" s="182"/>
      <c r="J57" s="29"/>
      <c r="K57" s="29"/>
      <c r="L57" s="29"/>
      <c r="M57" s="219"/>
      <c r="N57" s="181"/>
      <c r="O57" s="220"/>
      <c r="P57" s="42"/>
      <c r="Q57" s="175"/>
      <c r="R57" s="221"/>
      <c r="T57" s="208"/>
      <c r="U57" s="181"/>
      <c r="V57" s="181"/>
      <c r="W57" s="42"/>
    </row>
    <row r="58" spans="2:23" ht="13.35" customHeight="1">
      <c r="B58" s="29"/>
      <c r="C58" s="29"/>
      <c r="D58" s="29"/>
      <c r="E58" s="177" t="s">
        <v>395</v>
      </c>
      <c r="F58" s="181"/>
      <c r="G58" s="181"/>
      <c r="H58" s="204">
        <v>92</v>
      </c>
      <c r="I58" s="182"/>
      <c r="J58" s="29"/>
      <c r="K58" s="85"/>
      <c r="L58" s="29"/>
      <c r="M58" s="218"/>
      <c r="N58" s="181"/>
      <c r="O58" s="181"/>
      <c r="P58" s="42"/>
      <c r="Q58" s="175"/>
      <c r="T58" s="208"/>
      <c r="U58" s="181"/>
      <c r="V58" s="181"/>
      <c r="W58" s="42"/>
    </row>
    <row r="59" spans="2:23" ht="13.35" customHeight="1">
      <c r="B59" s="29"/>
      <c r="C59" s="29"/>
      <c r="D59" s="29"/>
      <c r="E59" s="177" t="s">
        <v>395</v>
      </c>
      <c r="F59" s="181"/>
      <c r="G59" s="181" t="s">
        <v>316</v>
      </c>
      <c r="H59" s="204">
        <v>390</v>
      </c>
      <c r="I59" s="182"/>
      <c r="J59" s="29"/>
      <c r="K59" s="29"/>
      <c r="L59" s="29"/>
      <c r="M59" s="219"/>
      <c r="N59" s="181"/>
      <c r="O59" s="181"/>
      <c r="P59" s="42"/>
      <c r="Q59" s="175"/>
      <c r="R59" s="184"/>
      <c r="S59" s="29"/>
      <c r="T59" s="208"/>
      <c r="U59" s="181"/>
      <c r="V59" s="181"/>
      <c r="W59" s="42"/>
    </row>
    <row r="60" spans="2:23" ht="13.35" customHeight="1">
      <c r="B60" s="29"/>
      <c r="C60" s="29"/>
      <c r="D60" s="29"/>
      <c r="E60" s="177" t="s">
        <v>396</v>
      </c>
      <c r="F60" s="181"/>
      <c r="G60" s="181"/>
      <c r="H60" s="204">
        <v>2975</v>
      </c>
      <c r="I60" s="182"/>
      <c r="J60" s="29"/>
      <c r="K60" s="29"/>
      <c r="L60" s="29"/>
      <c r="M60" s="217"/>
      <c r="N60" s="181"/>
      <c r="O60" s="181"/>
      <c r="P60" s="42"/>
      <c r="Q60" s="175"/>
      <c r="R60" s="85"/>
      <c r="S60" s="29"/>
      <c r="T60" s="208"/>
      <c r="U60" s="181"/>
      <c r="V60" s="181"/>
      <c r="W60" s="42"/>
    </row>
    <row r="61" spans="2:23" ht="13.35" customHeight="1">
      <c r="B61" s="29"/>
      <c r="C61" s="29"/>
      <c r="D61" s="29"/>
      <c r="E61" s="177" t="s">
        <v>396</v>
      </c>
      <c r="F61" s="181"/>
      <c r="G61" s="181" t="s">
        <v>316</v>
      </c>
      <c r="H61" s="204">
        <v>50</v>
      </c>
      <c r="I61" s="182"/>
      <c r="J61" s="29"/>
      <c r="K61" s="29"/>
      <c r="L61" s="29"/>
      <c r="M61" s="217"/>
      <c r="N61" s="181"/>
      <c r="O61" s="181"/>
      <c r="P61" s="42"/>
      <c r="Q61" s="175"/>
      <c r="R61" s="85"/>
      <c r="S61" s="29"/>
      <c r="T61" s="208"/>
      <c r="U61" s="181"/>
      <c r="V61" s="181"/>
      <c r="W61" s="42"/>
    </row>
    <row r="62" spans="2:23" ht="13.35" customHeight="1">
      <c r="B62" s="29"/>
      <c r="C62" s="29"/>
      <c r="D62" s="29"/>
      <c r="E62" s="177" t="s">
        <v>397</v>
      </c>
      <c r="F62" s="181"/>
      <c r="G62" s="181"/>
      <c r="H62" s="204">
        <v>3574</v>
      </c>
      <c r="I62" s="182"/>
      <c r="J62" s="29"/>
      <c r="K62" s="29"/>
      <c r="L62" s="29"/>
      <c r="M62" s="217"/>
      <c r="N62" s="181"/>
      <c r="O62" s="181"/>
      <c r="P62" s="42"/>
      <c r="Q62" s="175"/>
      <c r="R62" s="85"/>
      <c r="S62" s="29"/>
      <c r="T62" s="208"/>
      <c r="U62" s="181"/>
      <c r="V62" s="181"/>
      <c r="W62" s="42"/>
    </row>
    <row r="63" spans="2:23" ht="13.35" customHeight="1">
      <c r="B63" s="29"/>
      <c r="C63" s="29"/>
      <c r="D63" s="29"/>
      <c r="E63" s="177" t="s">
        <v>397</v>
      </c>
      <c r="F63" s="181"/>
      <c r="G63" s="181" t="s">
        <v>316</v>
      </c>
      <c r="H63" s="204">
        <v>1100</v>
      </c>
      <c r="I63" s="182"/>
      <c r="J63" s="29"/>
      <c r="K63" s="29"/>
      <c r="L63" s="29"/>
      <c r="M63" s="217"/>
      <c r="N63" s="181"/>
      <c r="O63" s="181"/>
      <c r="P63" s="42"/>
      <c r="Q63" s="175"/>
      <c r="R63" s="85"/>
      <c r="S63" s="29"/>
      <c r="T63" s="208"/>
      <c r="U63" s="181"/>
      <c r="V63" s="181"/>
      <c r="W63" s="42"/>
    </row>
    <row r="64" spans="2:23" ht="13.35" customHeight="1">
      <c r="B64" s="29"/>
      <c r="C64" s="29"/>
      <c r="D64" s="29"/>
      <c r="E64" s="177" t="s">
        <v>398</v>
      </c>
      <c r="F64" s="181"/>
      <c r="G64" s="181"/>
      <c r="H64" s="204">
        <v>819</v>
      </c>
      <c r="I64" s="182"/>
      <c r="J64" s="29"/>
      <c r="K64" s="29"/>
      <c r="L64" s="29"/>
      <c r="M64" s="217"/>
      <c r="N64" s="181"/>
      <c r="O64" s="181"/>
      <c r="P64" s="42"/>
      <c r="Q64" s="175"/>
      <c r="R64" s="85"/>
      <c r="S64" s="29"/>
      <c r="T64" s="208"/>
      <c r="U64" s="181"/>
      <c r="V64" s="181"/>
      <c r="W64" s="42"/>
    </row>
    <row r="65" spans="2:23" ht="13.35" customHeight="1">
      <c r="B65" s="29"/>
      <c r="C65" s="29"/>
      <c r="D65" s="29"/>
      <c r="E65" s="177" t="s">
        <v>398</v>
      </c>
      <c r="F65" s="181"/>
      <c r="G65" s="181" t="s">
        <v>316</v>
      </c>
      <c r="H65" s="204">
        <v>200</v>
      </c>
      <c r="I65" s="182"/>
      <c r="J65" s="29"/>
      <c r="K65" s="29"/>
      <c r="L65" s="29"/>
      <c r="M65" s="217"/>
      <c r="N65" s="181"/>
      <c r="O65" s="181"/>
      <c r="P65" s="42"/>
      <c r="Q65" s="175"/>
      <c r="R65" s="85"/>
      <c r="S65" s="29"/>
      <c r="T65" s="208"/>
      <c r="U65" s="181"/>
      <c r="V65" s="181"/>
      <c r="W65" s="42"/>
    </row>
    <row r="66" spans="2:23" ht="13.35" customHeight="1">
      <c r="B66" s="29"/>
      <c r="C66" s="29"/>
      <c r="D66" s="29"/>
      <c r="E66" s="177" t="s">
        <v>27</v>
      </c>
      <c r="F66" s="181"/>
      <c r="G66" s="181"/>
      <c r="H66" s="204">
        <v>87038</v>
      </c>
      <c r="I66" s="182"/>
      <c r="J66" s="29"/>
      <c r="K66" s="29"/>
      <c r="L66" s="29"/>
      <c r="M66" s="217"/>
      <c r="N66" s="181"/>
      <c r="O66" s="181"/>
      <c r="P66" s="42"/>
      <c r="Q66" s="175"/>
      <c r="R66" s="85"/>
      <c r="S66" s="29"/>
      <c r="T66" s="208"/>
      <c r="U66" s="181"/>
      <c r="V66" s="181"/>
      <c r="W66" s="42"/>
    </row>
    <row r="67" spans="2:23" ht="13.35" customHeight="1">
      <c r="B67" s="29"/>
      <c r="C67" s="29"/>
      <c r="D67" s="29"/>
      <c r="E67" s="177" t="s">
        <v>27</v>
      </c>
      <c r="F67" s="181"/>
      <c r="G67" s="181" t="s">
        <v>29</v>
      </c>
      <c r="H67" s="204">
        <v>2650</v>
      </c>
      <c r="I67" s="182"/>
      <c r="J67" s="29"/>
      <c r="K67" s="29"/>
      <c r="L67" s="29"/>
      <c r="M67" s="217"/>
      <c r="N67" s="181"/>
      <c r="O67" s="181"/>
      <c r="P67" s="42"/>
      <c r="Q67" s="175"/>
      <c r="R67" s="85"/>
      <c r="S67" s="29"/>
      <c r="T67" s="208"/>
      <c r="U67" s="181"/>
      <c r="V67" s="181"/>
      <c r="W67" s="42"/>
    </row>
    <row r="68" spans="2:23" ht="13.35" customHeight="1">
      <c r="B68" s="29"/>
      <c r="C68" s="29"/>
      <c r="D68" s="29"/>
      <c r="E68" s="177" t="s">
        <v>32</v>
      </c>
      <c r="F68" s="181"/>
      <c r="G68" s="181"/>
      <c r="H68" s="204">
        <v>7240</v>
      </c>
      <c r="I68" s="182"/>
      <c r="J68" s="29"/>
      <c r="K68" s="29"/>
      <c r="L68" s="29"/>
      <c r="M68" s="217"/>
      <c r="N68" s="181"/>
      <c r="O68" s="181"/>
      <c r="P68" s="42"/>
      <c r="Q68" s="175"/>
      <c r="R68" s="85"/>
      <c r="S68" s="29"/>
      <c r="T68" s="208"/>
      <c r="U68" s="181"/>
      <c r="V68" s="181"/>
      <c r="W68" s="42"/>
    </row>
    <row r="69" spans="2:23" ht="13.35" customHeight="1">
      <c r="B69" s="29"/>
      <c r="C69" s="85"/>
      <c r="D69" s="29"/>
      <c r="E69" s="208"/>
      <c r="F69" s="181"/>
      <c r="G69" s="181"/>
      <c r="H69" s="222"/>
      <c r="I69" s="182"/>
      <c r="J69" s="29"/>
      <c r="K69" s="85"/>
      <c r="L69" s="29"/>
      <c r="M69" s="208"/>
      <c r="N69" s="181"/>
      <c r="O69" s="181"/>
      <c r="P69" s="42"/>
      <c r="Q69" s="175"/>
      <c r="R69" s="85"/>
      <c r="S69" s="29"/>
      <c r="T69" s="208"/>
      <c r="U69" s="181"/>
      <c r="V69" s="181"/>
      <c r="W69" s="42"/>
    </row>
    <row r="70" spans="2:23" ht="6.9" customHeight="1" thickBot="1">
      <c r="B70" s="85"/>
      <c r="C70" s="33"/>
      <c r="D70" s="33"/>
      <c r="E70" s="223"/>
      <c r="F70" s="194"/>
      <c r="G70" s="194"/>
      <c r="H70" s="224"/>
      <c r="I70" s="188"/>
      <c r="J70" s="33"/>
      <c r="K70" s="85"/>
      <c r="L70" s="29"/>
      <c r="M70" s="223"/>
      <c r="N70" s="181"/>
      <c r="O70" s="194"/>
      <c r="P70" s="42"/>
      <c r="Q70" s="189"/>
      <c r="R70" s="33"/>
      <c r="S70" s="33"/>
      <c r="T70" s="225"/>
      <c r="U70" s="194"/>
      <c r="V70" s="194"/>
      <c r="W70" s="33"/>
    </row>
    <row r="71" spans="2:23" ht="15" customHeight="1">
      <c r="B71" s="85"/>
      <c r="C71" s="23" t="s">
        <v>166</v>
      </c>
      <c r="D71" s="29"/>
      <c r="E71" s="181"/>
      <c r="F71" s="181"/>
      <c r="G71" s="181"/>
      <c r="H71" s="42"/>
      <c r="K71" s="56"/>
      <c r="L71" s="56"/>
      <c r="M71" s="226"/>
      <c r="N71" s="56"/>
      <c r="O71" s="181"/>
      <c r="P71" s="227"/>
      <c r="Q71" s="85"/>
    </row>
    <row r="72" spans="2:23" ht="12.6" customHeight="1">
      <c r="B72" s="85"/>
      <c r="K72" s="29"/>
      <c r="L72" s="29"/>
      <c r="M72" s="311"/>
      <c r="N72" s="29"/>
      <c r="P72" s="313"/>
      <c r="Q72" s="85"/>
    </row>
    <row r="73" spans="2:23" ht="12.6" customHeight="1">
      <c r="K73" s="29"/>
      <c r="L73" s="29"/>
      <c r="M73" s="312"/>
      <c r="N73" s="181"/>
      <c r="P73" s="312"/>
      <c r="Q73" s="29"/>
    </row>
    <row r="74" spans="2:23" ht="12.6" customHeight="1">
      <c r="K74" s="29"/>
      <c r="L74" s="29"/>
      <c r="M74" s="228"/>
      <c r="N74" s="29"/>
      <c r="P74" s="42"/>
      <c r="Q74" s="29"/>
    </row>
    <row r="75" spans="2:23" ht="12.6" customHeight="1">
      <c r="K75" s="29"/>
      <c r="L75" s="29"/>
      <c r="M75" s="29"/>
      <c r="N75" s="29"/>
      <c r="P75" s="42"/>
      <c r="Q75" s="29"/>
    </row>
    <row r="76" spans="2:23" ht="12.6" customHeight="1">
      <c r="Q76" s="29"/>
    </row>
    <row r="77" spans="2:23" ht="12.6" customHeight="1">
      <c r="M77" s="292"/>
      <c r="N77" s="292"/>
      <c r="O77" s="292"/>
      <c r="P77" s="292"/>
      <c r="Q77" s="292"/>
      <c r="R77" s="292"/>
      <c r="S77" s="292"/>
      <c r="T77" s="292"/>
      <c r="U77" s="308"/>
      <c r="V77" s="192"/>
    </row>
    <row r="78" spans="2:23" ht="12.6" customHeight="1">
      <c r="Q78" s="29"/>
    </row>
    <row r="79" spans="2:23" ht="12.6" customHeight="1">
      <c r="Q79" s="29"/>
    </row>
    <row r="80" spans="2:23" ht="12.6" customHeight="1">
      <c r="Q80" s="85"/>
    </row>
    <row r="81" spans="17:23" ht="12.6" customHeight="1">
      <c r="Q81" s="85"/>
    </row>
    <row r="82" spans="17:23" ht="12.6" customHeight="1">
      <c r="Q82" s="85"/>
    </row>
    <row r="83" spans="17:23" ht="12.6" customHeight="1"/>
    <row r="84" spans="17:23" ht="12.6" customHeight="1"/>
    <row r="85" spans="17:23" ht="12.6" customHeight="1"/>
    <row r="86" spans="17:23" ht="12.6" customHeight="1"/>
    <row r="87" spans="17:23" ht="12.6" customHeight="1"/>
    <row r="88" spans="17:23" ht="12.6" customHeight="1"/>
    <row r="89" spans="17:23" ht="12.6" customHeight="1"/>
    <row r="90" spans="17:23" ht="12" customHeight="1">
      <c r="R90" s="85"/>
      <c r="S90" s="29"/>
      <c r="T90" s="216"/>
      <c r="U90" s="181"/>
      <c r="V90" s="181"/>
    </row>
    <row r="91" spans="17:23" ht="12" customHeight="1">
      <c r="R91" s="85"/>
      <c r="S91" s="29"/>
      <c r="T91" s="216"/>
      <c r="U91" s="181"/>
      <c r="V91" s="181"/>
    </row>
    <row r="92" spans="17:23" ht="12" customHeight="1">
      <c r="R92" s="85"/>
      <c r="S92" s="29"/>
      <c r="T92" s="216"/>
      <c r="U92" s="181"/>
      <c r="V92" s="181"/>
      <c r="W92" s="42"/>
    </row>
    <row r="93" spans="17:23" ht="12" customHeight="1">
      <c r="R93" s="85"/>
      <c r="S93" s="29"/>
      <c r="T93" s="216"/>
      <c r="U93" s="181"/>
      <c r="V93" s="181"/>
      <c r="W93" s="42"/>
    </row>
    <row r="94" spans="17:23" ht="12" customHeight="1"/>
    <row r="95" spans="17:23" ht="11.4" customHeight="1"/>
    <row r="96" spans="17:23" ht="11.4" customHeight="1"/>
  </sheetData>
  <mergeCells count="10">
    <mergeCell ref="K2:R2"/>
    <mergeCell ref="T2:W2"/>
    <mergeCell ref="B4:C4"/>
    <mergeCell ref="J4:K4"/>
    <mergeCell ref="Q4:R4"/>
    <mergeCell ref="M77:U77"/>
    <mergeCell ref="B5:C5"/>
    <mergeCell ref="Q5:R5"/>
    <mergeCell ref="M72:M73"/>
    <mergeCell ref="P72:P73"/>
  </mergeCells>
  <phoneticPr fontId="6"/>
  <printOptions horizontalCentered="1"/>
  <pageMargins left="0.19685039370078741" right="0.19685039370078741" top="0.39370078740157483" bottom="0.19685039370078741" header="0.51181102362204722" footer="0.51181102362204722"/>
  <pageSetup paperSize="9" scale="61" fitToWidth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39"/>
  <sheetViews>
    <sheetView showGridLines="0" view="pageBreakPreview" zoomScaleNormal="75" zoomScaleSheetLayoutView="100" workbookViewId="0">
      <selection activeCell="F18" sqref="F18"/>
    </sheetView>
  </sheetViews>
  <sheetFormatPr defaultColWidth="9" defaultRowHeight="13.2"/>
  <cols>
    <col min="1" max="1" width="5" style="23" customWidth="1"/>
    <col min="2" max="2" width="2.6640625" style="23" customWidth="1"/>
    <col min="3" max="3" width="4" style="23" customWidth="1"/>
    <col min="4" max="4" width="4.6640625" style="23" bestFit="1" customWidth="1"/>
    <col min="5" max="5" width="4.21875" style="23" bestFit="1" customWidth="1"/>
    <col min="6" max="6" width="5.88671875" style="23" customWidth="1"/>
    <col min="7" max="7" width="18.6640625" style="23" customWidth="1"/>
    <col min="8" max="10" width="13.88671875" style="23" customWidth="1"/>
    <col min="11" max="15" width="13.6640625" style="23" customWidth="1"/>
    <col min="16" max="16" width="13.33203125" style="23" customWidth="1"/>
    <col min="17" max="17" width="5" style="23" customWidth="1"/>
    <col min="18" max="16384" width="9" style="23"/>
  </cols>
  <sheetData>
    <row r="1" spans="1:26" ht="13.5" customHeight="1"/>
    <row r="2" spans="1:26" ht="18" customHeight="1">
      <c r="G2" s="123"/>
      <c r="H2" s="123"/>
      <c r="I2" s="317" t="s">
        <v>330</v>
      </c>
      <c r="J2" s="318"/>
      <c r="K2" s="318"/>
      <c r="L2" s="318"/>
    </row>
    <row r="3" spans="1:26" ht="18" customHeight="1" thickBot="1">
      <c r="B3" s="23" t="s">
        <v>106</v>
      </c>
    </row>
    <row r="4" spans="1:26" ht="18" customHeight="1">
      <c r="B4" s="229"/>
      <c r="C4" s="281" t="s">
        <v>97</v>
      </c>
      <c r="D4" s="281"/>
      <c r="E4" s="281"/>
      <c r="F4" s="281"/>
      <c r="G4" s="75" t="s">
        <v>79</v>
      </c>
      <c r="H4" s="75" t="s">
        <v>107</v>
      </c>
      <c r="I4" s="75" t="s">
        <v>108</v>
      </c>
      <c r="J4" s="75" t="s">
        <v>109</v>
      </c>
      <c r="K4" s="230" t="s">
        <v>110</v>
      </c>
      <c r="L4" s="75" t="s">
        <v>111</v>
      </c>
      <c r="M4" s="75" t="s">
        <v>112</v>
      </c>
      <c r="N4" s="75" t="s">
        <v>113</v>
      </c>
      <c r="O4" s="75" t="s">
        <v>114</v>
      </c>
      <c r="P4" s="231" t="s">
        <v>115</v>
      </c>
    </row>
    <row r="5" spans="1:26" ht="6.75" customHeight="1">
      <c r="B5" s="29"/>
      <c r="C5" s="232"/>
      <c r="D5" s="232"/>
      <c r="E5" s="232"/>
      <c r="F5" s="232"/>
      <c r="G5" s="127"/>
      <c r="H5" s="232"/>
      <c r="I5" s="232"/>
      <c r="J5" s="232"/>
      <c r="K5" s="233"/>
      <c r="L5" s="232"/>
      <c r="M5" s="232"/>
      <c r="N5" s="232"/>
      <c r="O5" s="232"/>
      <c r="P5" s="89"/>
    </row>
    <row r="6" spans="1:26">
      <c r="B6" s="29"/>
      <c r="C6" s="234" t="s">
        <v>116</v>
      </c>
      <c r="D6" s="29"/>
      <c r="E6" s="29"/>
      <c r="F6" s="29"/>
      <c r="G6" s="76"/>
      <c r="H6" s="29"/>
      <c r="I6" s="29"/>
      <c r="J6" s="29"/>
      <c r="K6" s="29"/>
      <c r="L6" s="29"/>
      <c r="M6" s="29"/>
      <c r="N6" s="29"/>
      <c r="O6" s="29"/>
      <c r="P6" s="29"/>
    </row>
    <row r="7" spans="1:26">
      <c r="B7" s="29"/>
      <c r="C7" s="29"/>
      <c r="D7" s="29" t="s">
        <v>343</v>
      </c>
      <c r="E7" s="29">
        <v>29</v>
      </c>
      <c r="F7" s="29" t="s">
        <v>344</v>
      </c>
      <c r="G7" s="235">
        <v>3771185</v>
      </c>
      <c r="H7" s="236">
        <v>0</v>
      </c>
      <c r="I7" s="236">
        <v>0</v>
      </c>
      <c r="J7" s="236">
        <v>279480</v>
      </c>
      <c r="K7" s="236">
        <v>3378784</v>
      </c>
      <c r="L7" s="236">
        <v>60389</v>
      </c>
      <c r="M7" s="236">
        <v>1</v>
      </c>
      <c r="N7" s="236">
        <v>1</v>
      </c>
      <c r="O7" s="236">
        <v>52320</v>
      </c>
      <c r="P7" s="236">
        <v>0</v>
      </c>
    </row>
    <row r="8" spans="1:26">
      <c r="B8" s="29"/>
      <c r="C8" s="29"/>
      <c r="D8" s="29"/>
      <c r="E8" s="29">
        <v>30</v>
      </c>
      <c r="F8" s="29"/>
      <c r="G8" s="235">
        <v>4279463</v>
      </c>
      <c r="H8" s="236">
        <v>0</v>
      </c>
      <c r="I8" s="236">
        <v>0</v>
      </c>
      <c r="J8" s="236">
        <v>232030</v>
      </c>
      <c r="K8" s="236">
        <v>3943347</v>
      </c>
      <c r="L8" s="236">
        <v>61473</v>
      </c>
      <c r="M8" s="236">
        <v>1</v>
      </c>
      <c r="N8" s="236">
        <v>3</v>
      </c>
      <c r="O8" s="236">
        <v>42609</v>
      </c>
      <c r="P8" s="236">
        <v>0</v>
      </c>
      <c r="Q8" s="237"/>
    </row>
    <row r="9" spans="1:26">
      <c r="B9" s="29"/>
      <c r="C9" s="29"/>
      <c r="D9" s="44" t="s">
        <v>460</v>
      </c>
      <c r="E9" s="45" t="s">
        <v>288</v>
      </c>
      <c r="G9" s="235">
        <v>4202516</v>
      </c>
      <c r="H9" s="236">
        <v>0</v>
      </c>
      <c r="I9" s="236">
        <v>0</v>
      </c>
      <c r="J9" s="236">
        <v>190500</v>
      </c>
      <c r="K9" s="236">
        <v>3905856</v>
      </c>
      <c r="L9" s="236">
        <v>59728</v>
      </c>
      <c r="M9" s="236">
        <v>0</v>
      </c>
      <c r="N9" s="236">
        <v>8</v>
      </c>
      <c r="O9" s="236">
        <v>46424</v>
      </c>
      <c r="P9" s="236">
        <v>0</v>
      </c>
      <c r="Q9" s="237"/>
      <c r="R9" s="237"/>
      <c r="S9" s="237"/>
      <c r="T9" s="237"/>
      <c r="U9" s="237"/>
      <c r="V9" s="237"/>
      <c r="W9" s="237"/>
      <c r="X9" s="237"/>
      <c r="Y9" s="237"/>
      <c r="Z9" s="237"/>
    </row>
    <row r="10" spans="1:26">
      <c r="A10" s="64"/>
      <c r="B10" s="62"/>
      <c r="C10" s="62"/>
      <c r="D10" s="62"/>
      <c r="E10" s="23">
        <v>2</v>
      </c>
      <c r="F10" s="64"/>
      <c r="G10" s="235">
        <f>SUM(H10:P10)</f>
        <v>2910431</v>
      </c>
      <c r="H10" s="236">
        <v>0</v>
      </c>
      <c r="I10" s="236">
        <v>0</v>
      </c>
      <c r="J10" s="236">
        <v>163750</v>
      </c>
      <c r="K10" s="236">
        <v>2657294</v>
      </c>
      <c r="L10" s="236">
        <v>61520</v>
      </c>
      <c r="M10" s="236">
        <v>0</v>
      </c>
      <c r="N10" s="236">
        <v>0</v>
      </c>
      <c r="O10" s="236">
        <v>27867</v>
      </c>
      <c r="P10" s="236">
        <v>0</v>
      </c>
      <c r="Q10" s="237"/>
      <c r="R10" s="237"/>
      <c r="S10" s="237"/>
      <c r="T10" s="237"/>
      <c r="U10" s="237"/>
      <c r="V10" s="237"/>
      <c r="W10" s="237"/>
      <c r="X10" s="237"/>
      <c r="Y10" s="237"/>
      <c r="Z10" s="237"/>
    </row>
    <row r="11" spans="1:26">
      <c r="A11" s="64"/>
      <c r="B11" s="62"/>
      <c r="C11" s="62"/>
      <c r="D11" s="62"/>
      <c r="E11" s="23">
        <v>3</v>
      </c>
      <c r="F11" s="64"/>
      <c r="G11" s="235">
        <v>2717516</v>
      </c>
      <c r="H11" s="236">
        <v>0</v>
      </c>
      <c r="I11" s="236">
        <v>0</v>
      </c>
      <c r="J11" s="236">
        <v>116430</v>
      </c>
      <c r="K11" s="236">
        <v>2493275</v>
      </c>
      <c r="L11" s="236">
        <v>61315</v>
      </c>
      <c r="M11" s="236">
        <v>0</v>
      </c>
      <c r="N11" s="236">
        <v>0</v>
      </c>
      <c r="O11" s="236">
        <v>46496</v>
      </c>
      <c r="P11" s="236">
        <v>0</v>
      </c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ht="6.9" customHeight="1">
      <c r="B12" s="29"/>
      <c r="C12" s="29"/>
      <c r="D12" s="29"/>
      <c r="E12" s="29"/>
      <c r="F12" s="29"/>
      <c r="G12" s="235"/>
      <c r="H12" s="236"/>
      <c r="I12" s="236"/>
      <c r="J12" s="236"/>
      <c r="K12" s="236"/>
      <c r="L12" s="236"/>
      <c r="M12" s="236"/>
      <c r="N12" s="236"/>
      <c r="O12" s="236"/>
      <c r="P12" s="236"/>
    </row>
    <row r="13" spans="1:26">
      <c r="A13" s="64"/>
      <c r="B13" s="62"/>
      <c r="C13" s="62"/>
      <c r="D13" s="62"/>
      <c r="E13" s="23">
        <v>4</v>
      </c>
      <c r="F13" s="64"/>
      <c r="G13" s="235">
        <f>SUM(H13:P13)</f>
        <v>2555568</v>
      </c>
      <c r="H13" s="236">
        <v>0</v>
      </c>
      <c r="I13" s="236">
        <v>0</v>
      </c>
      <c r="J13" s="236">
        <v>131690</v>
      </c>
      <c r="K13" s="236">
        <v>2308184</v>
      </c>
      <c r="L13" s="236">
        <v>68881</v>
      </c>
      <c r="M13" s="236">
        <v>0</v>
      </c>
      <c r="N13" s="236">
        <v>0</v>
      </c>
      <c r="O13" s="236">
        <v>46813</v>
      </c>
      <c r="P13" s="236">
        <v>0</v>
      </c>
      <c r="Q13" s="237"/>
      <c r="R13" s="237"/>
      <c r="S13" s="237"/>
      <c r="T13" s="237"/>
      <c r="U13" s="237"/>
      <c r="V13" s="237"/>
      <c r="W13" s="237"/>
      <c r="X13" s="237"/>
      <c r="Y13" s="237"/>
      <c r="Z13" s="237"/>
    </row>
    <row r="14" spans="1:26" s="51" customFormat="1">
      <c r="A14" s="65"/>
      <c r="B14" s="78"/>
      <c r="C14" s="78"/>
      <c r="D14" s="78"/>
      <c r="E14" s="51">
        <v>5</v>
      </c>
      <c r="F14" s="65"/>
      <c r="G14" s="238">
        <f>SUM(H14:P14)</f>
        <v>2717516</v>
      </c>
      <c r="H14" s="239">
        <v>0</v>
      </c>
      <c r="I14" s="239">
        <v>0</v>
      </c>
      <c r="J14" s="239">
        <v>116430</v>
      </c>
      <c r="K14" s="239">
        <v>2493275</v>
      </c>
      <c r="L14" s="239">
        <v>61315</v>
      </c>
      <c r="M14" s="239">
        <v>0</v>
      </c>
      <c r="N14" s="239">
        <v>0</v>
      </c>
      <c r="O14" s="239">
        <v>46496</v>
      </c>
      <c r="P14" s="239">
        <v>0</v>
      </c>
      <c r="Q14" s="240"/>
      <c r="R14" s="240"/>
      <c r="S14" s="240"/>
      <c r="T14" s="240"/>
      <c r="U14" s="240"/>
      <c r="V14" s="240"/>
      <c r="W14" s="240"/>
      <c r="X14" s="240"/>
      <c r="Y14" s="240"/>
      <c r="Z14" s="240"/>
    </row>
    <row r="15" spans="1:26" ht="6.75" customHeight="1">
      <c r="B15" s="29"/>
      <c r="C15" s="29"/>
      <c r="D15" s="29"/>
      <c r="E15" s="29"/>
      <c r="F15" s="29"/>
      <c r="G15" s="235"/>
      <c r="H15" s="236"/>
      <c r="I15" s="236"/>
      <c r="J15" s="236"/>
      <c r="K15" s="236"/>
      <c r="L15" s="236"/>
      <c r="M15" s="236"/>
      <c r="N15" s="236"/>
      <c r="O15" s="236"/>
      <c r="P15" s="236"/>
    </row>
    <row r="16" spans="1:26">
      <c r="B16" s="29"/>
      <c r="C16" s="234" t="s">
        <v>117</v>
      </c>
      <c r="D16" s="29"/>
      <c r="E16" s="29"/>
      <c r="F16" s="29"/>
      <c r="G16" s="235"/>
      <c r="H16" s="236"/>
      <c r="I16" s="236"/>
      <c r="J16" s="236"/>
      <c r="K16" s="236"/>
      <c r="L16" s="236"/>
      <c r="M16" s="236"/>
      <c r="N16" s="236"/>
      <c r="O16" s="236"/>
      <c r="P16" s="236"/>
    </row>
    <row r="17" spans="1:16">
      <c r="B17" s="29"/>
      <c r="C17" s="29"/>
      <c r="D17" s="29" t="s">
        <v>343</v>
      </c>
      <c r="E17" s="29">
        <v>29</v>
      </c>
      <c r="F17" s="29" t="s">
        <v>344</v>
      </c>
      <c r="G17" s="235">
        <v>792399</v>
      </c>
      <c r="H17" s="236">
        <v>16</v>
      </c>
      <c r="I17" s="236">
        <v>0</v>
      </c>
      <c r="J17" s="236">
        <v>320928</v>
      </c>
      <c r="K17" s="236">
        <v>329462</v>
      </c>
      <c r="L17" s="236">
        <v>123557</v>
      </c>
      <c r="M17" s="236">
        <v>17774</v>
      </c>
      <c r="N17" s="236">
        <v>500</v>
      </c>
      <c r="O17" s="236">
        <v>162</v>
      </c>
      <c r="P17" s="236">
        <v>0</v>
      </c>
    </row>
    <row r="18" spans="1:16">
      <c r="B18" s="29"/>
      <c r="C18" s="29"/>
      <c r="D18" s="29"/>
      <c r="E18" s="29">
        <v>30</v>
      </c>
      <c r="F18" s="29"/>
      <c r="G18" s="235">
        <v>907666</v>
      </c>
      <c r="H18" s="236">
        <v>8</v>
      </c>
      <c r="I18" s="236">
        <v>0</v>
      </c>
      <c r="J18" s="236">
        <v>442477</v>
      </c>
      <c r="K18" s="236">
        <v>316908</v>
      </c>
      <c r="L18" s="236">
        <v>126847</v>
      </c>
      <c r="M18" s="236">
        <v>18507</v>
      </c>
      <c r="N18" s="236">
        <v>0</v>
      </c>
      <c r="O18" s="236">
        <v>2129</v>
      </c>
      <c r="P18" s="236">
        <v>790</v>
      </c>
    </row>
    <row r="19" spans="1:16">
      <c r="B19" s="29"/>
      <c r="C19" s="29"/>
      <c r="D19" s="44" t="s">
        <v>460</v>
      </c>
      <c r="E19" s="45" t="s">
        <v>288</v>
      </c>
      <c r="G19" s="235">
        <v>991582</v>
      </c>
      <c r="H19" s="236">
        <v>18</v>
      </c>
      <c r="I19" s="236">
        <v>124700</v>
      </c>
      <c r="J19" s="236">
        <v>457145</v>
      </c>
      <c r="K19" s="236">
        <v>287143</v>
      </c>
      <c r="L19" s="236">
        <v>106462</v>
      </c>
      <c r="M19" s="236">
        <v>10970</v>
      </c>
      <c r="N19" s="236">
        <v>0</v>
      </c>
      <c r="O19" s="236">
        <v>5134</v>
      </c>
      <c r="P19" s="236">
        <v>10</v>
      </c>
    </row>
    <row r="20" spans="1:16">
      <c r="A20" s="64"/>
      <c r="B20" s="62"/>
      <c r="C20" s="62"/>
      <c r="D20" s="62"/>
      <c r="E20" s="23">
        <v>2</v>
      </c>
      <c r="F20" s="64"/>
      <c r="G20" s="235">
        <f>SUM(H20:P20)</f>
        <v>971450</v>
      </c>
      <c r="H20" s="236">
        <v>33</v>
      </c>
      <c r="I20" s="236">
        <v>244350</v>
      </c>
      <c r="J20" s="236">
        <v>431490</v>
      </c>
      <c r="K20" s="236">
        <v>209416</v>
      </c>
      <c r="L20" s="236">
        <v>83817</v>
      </c>
      <c r="M20" s="236">
        <v>580</v>
      </c>
      <c r="N20" s="236">
        <v>0</v>
      </c>
      <c r="O20" s="236">
        <v>104</v>
      </c>
      <c r="P20" s="236">
        <v>1660</v>
      </c>
    </row>
    <row r="21" spans="1:16">
      <c r="A21" s="64"/>
      <c r="B21" s="62"/>
      <c r="C21" s="62"/>
      <c r="D21" s="62"/>
      <c r="E21" s="23">
        <v>3</v>
      </c>
      <c r="F21" s="64"/>
      <c r="G21" s="235">
        <v>866975</v>
      </c>
      <c r="H21" s="236">
        <v>11</v>
      </c>
      <c r="I21" s="236">
        <v>222700</v>
      </c>
      <c r="J21" s="236">
        <v>328112</v>
      </c>
      <c r="K21" s="236">
        <v>213996</v>
      </c>
      <c r="L21" s="236">
        <v>96256</v>
      </c>
      <c r="M21" s="236">
        <v>5755</v>
      </c>
      <c r="N21" s="236">
        <v>0</v>
      </c>
      <c r="O21" s="236">
        <v>145</v>
      </c>
      <c r="P21" s="236">
        <v>0</v>
      </c>
    </row>
    <row r="22" spans="1:16" ht="6.9" customHeight="1">
      <c r="B22" s="29"/>
      <c r="C22" s="29"/>
      <c r="D22" s="29"/>
      <c r="E22" s="29"/>
      <c r="F22" s="29"/>
      <c r="G22" s="235"/>
      <c r="H22" s="236"/>
      <c r="I22" s="236"/>
      <c r="J22" s="236"/>
      <c r="K22" s="236"/>
      <c r="L22" s="236"/>
      <c r="M22" s="236"/>
      <c r="N22" s="236"/>
      <c r="O22" s="236"/>
      <c r="P22" s="236"/>
    </row>
    <row r="23" spans="1:16">
      <c r="A23" s="64"/>
      <c r="B23" s="62"/>
      <c r="C23" s="62"/>
      <c r="D23" s="62"/>
      <c r="E23" s="23">
        <v>4</v>
      </c>
      <c r="F23" s="64"/>
      <c r="G23" s="235">
        <f t="shared" ref="G23" si="0">SUM(H23:P23)</f>
        <v>1018889</v>
      </c>
      <c r="H23" s="236">
        <v>0</v>
      </c>
      <c r="I23" s="236">
        <v>269908</v>
      </c>
      <c r="J23" s="236">
        <v>322309</v>
      </c>
      <c r="K23" s="236">
        <v>340518</v>
      </c>
      <c r="L23" s="236">
        <v>77977</v>
      </c>
      <c r="M23" s="236">
        <v>6327</v>
      </c>
      <c r="N23" s="236">
        <v>0</v>
      </c>
      <c r="O23" s="236">
        <v>125</v>
      </c>
      <c r="P23" s="236">
        <v>1725</v>
      </c>
    </row>
    <row r="24" spans="1:16" s="51" customFormat="1">
      <c r="A24" s="65"/>
      <c r="B24" s="78"/>
      <c r="C24" s="78"/>
      <c r="D24" s="78"/>
      <c r="E24" s="51">
        <v>5</v>
      </c>
      <c r="F24" s="65"/>
      <c r="G24" s="238">
        <f t="shared" ref="G24" si="1">SUM(H24:P24)</f>
        <v>868140</v>
      </c>
      <c r="H24" s="239">
        <v>11</v>
      </c>
      <c r="I24" s="239">
        <v>222700</v>
      </c>
      <c r="J24" s="239">
        <v>328112</v>
      </c>
      <c r="K24" s="239">
        <v>213996</v>
      </c>
      <c r="L24" s="239">
        <v>96256</v>
      </c>
      <c r="M24" s="239">
        <v>5755</v>
      </c>
      <c r="N24" s="239">
        <v>0</v>
      </c>
      <c r="O24" s="239">
        <v>145</v>
      </c>
      <c r="P24" s="239">
        <v>1165</v>
      </c>
    </row>
    <row r="25" spans="1:16" ht="6.75" customHeight="1">
      <c r="B25" s="29"/>
      <c r="C25" s="29"/>
      <c r="D25" s="29"/>
      <c r="E25" s="29"/>
      <c r="F25" s="29"/>
      <c r="G25" s="235"/>
      <c r="H25" s="236"/>
      <c r="I25" s="236"/>
      <c r="J25" s="236"/>
      <c r="K25" s="236"/>
      <c r="L25" s="236"/>
      <c r="M25" s="236"/>
      <c r="N25" s="236"/>
      <c r="O25" s="236"/>
      <c r="P25" s="236"/>
    </row>
    <row r="26" spans="1:16">
      <c r="B26" s="29"/>
      <c r="C26" s="234" t="s">
        <v>118</v>
      </c>
      <c r="D26" s="29"/>
      <c r="E26" s="29"/>
      <c r="F26" s="29"/>
      <c r="G26" s="235"/>
      <c r="H26" s="236"/>
      <c r="I26" s="236"/>
      <c r="J26" s="236"/>
      <c r="K26" s="236"/>
      <c r="L26" s="236"/>
      <c r="M26" s="236"/>
      <c r="N26" s="236"/>
      <c r="O26" s="236"/>
      <c r="P26" s="236"/>
    </row>
    <row r="27" spans="1:16">
      <c r="B27" s="29"/>
      <c r="C27" s="29"/>
      <c r="D27" s="29" t="s">
        <v>343</v>
      </c>
      <c r="E27" s="29">
        <v>29</v>
      </c>
      <c r="F27" s="29" t="s">
        <v>344</v>
      </c>
      <c r="G27" s="235">
        <f>G7+G17</f>
        <v>4563584</v>
      </c>
      <c r="H27" s="236">
        <f t="shared" ref="H27:P27" si="2">H7+H17</f>
        <v>16</v>
      </c>
      <c r="I27" s="236">
        <f t="shared" si="2"/>
        <v>0</v>
      </c>
      <c r="J27" s="236">
        <f t="shared" si="2"/>
        <v>600408</v>
      </c>
      <c r="K27" s="236">
        <f t="shared" si="2"/>
        <v>3708246</v>
      </c>
      <c r="L27" s="236">
        <f t="shared" si="2"/>
        <v>183946</v>
      </c>
      <c r="M27" s="236">
        <f t="shared" si="2"/>
        <v>17775</v>
      </c>
      <c r="N27" s="236">
        <f t="shared" si="2"/>
        <v>501</v>
      </c>
      <c r="O27" s="236">
        <f t="shared" si="2"/>
        <v>52482</v>
      </c>
      <c r="P27" s="236">
        <f t="shared" si="2"/>
        <v>0</v>
      </c>
    </row>
    <row r="28" spans="1:16">
      <c r="B28" s="29"/>
      <c r="C28" s="29"/>
      <c r="D28" s="29"/>
      <c r="E28" s="29">
        <v>30</v>
      </c>
      <c r="F28" s="29"/>
      <c r="G28" s="235">
        <f>G8+G18</f>
        <v>5187129</v>
      </c>
      <c r="H28" s="236">
        <f t="shared" ref="H28:P28" si="3">H8+H18</f>
        <v>8</v>
      </c>
      <c r="I28" s="236">
        <f t="shared" si="3"/>
        <v>0</v>
      </c>
      <c r="J28" s="236">
        <f t="shared" si="3"/>
        <v>674507</v>
      </c>
      <c r="K28" s="236">
        <f t="shared" si="3"/>
        <v>4260255</v>
      </c>
      <c r="L28" s="236">
        <f t="shared" si="3"/>
        <v>188320</v>
      </c>
      <c r="M28" s="236">
        <f t="shared" si="3"/>
        <v>18508</v>
      </c>
      <c r="N28" s="236">
        <f t="shared" si="3"/>
        <v>3</v>
      </c>
      <c r="O28" s="236">
        <f t="shared" si="3"/>
        <v>44738</v>
      </c>
      <c r="P28" s="236">
        <f t="shared" si="3"/>
        <v>790</v>
      </c>
    </row>
    <row r="29" spans="1:16">
      <c r="B29" s="29"/>
      <c r="C29" s="29"/>
      <c r="D29" s="44" t="s">
        <v>460</v>
      </c>
      <c r="E29" s="45" t="s">
        <v>288</v>
      </c>
      <c r="G29" s="235">
        <f>G9+G19</f>
        <v>5194098</v>
      </c>
      <c r="H29" s="236">
        <f t="shared" ref="H29:P29" si="4">H9+H19</f>
        <v>18</v>
      </c>
      <c r="I29" s="236">
        <f t="shared" si="4"/>
        <v>124700</v>
      </c>
      <c r="J29" s="236">
        <f t="shared" si="4"/>
        <v>647645</v>
      </c>
      <c r="K29" s="236">
        <f t="shared" si="4"/>
        <v>4192999</v>
      </c>
      <c r="L29" s="236">
        <f t="shared" si="4"/>
        <v>166190</v>
      </c>
      <c r="M29" s="236">
        <f t="shared" si="4"/>
        <v>10970</v>
      </c>
      <c r="N29" s="236">
        <f t="shared" si="4"/>
        <v>8</v>
      </c>
      <c r="O29" s="236">
        <f t="shared" si="4"/>
        <v>51558</v>
      </c>
      <c r="P29" s="236">
        <f t="shared" si="4"/>
        <v>10</v>
      </c>
    </row>
    <row r="30" spans="1:16">
      <c r="A30" s="64"/>
      <c r="B30" s="62"/>
      <c r="C30" s="62"/>
      <c r="D30" s="62"/>
      <c r="E30" s="23">
        <v>2</v>
      </c>
      <c r="F30" s="64"/>
      <c r="G30" s="235">
        <f>G10+G20</f>
        <v>3881881</v>
      </c>
      <c r="H30" s="236">
        <f t="shared" ref="H30:J30" si="5">H10+H20</f>
        <v>33</v>
      </c>
      <c r="I30" s="236">
        <f t="shared" si="5"/>
        <v>244350</v>
      </c>
      <c r="J30" s="236">
        <f t="shared" si="5"/>
        <v>595240</v>
      </c>
      <c r="K30" s="236">
        <f t="shared" ref="K30:P30" si="6">K10+K20</f>
        <v>2866710</v>
      </c>
      <c r="L30" s="236">
        <f t="shared" si="6"/>
        <v>145337</v>
      </c>
      <c r="M30" s="236">
        <f t="shared" si="6"/>
        <v>580</v>
      </c>
      <c r="N30" s="236">
        <f t="shared" si="6"/>
        <v>0</v>
      </c>
      <c r="O30" s="236">
        <f t="shared" si="6"/>
        <v>27971</v>
      </c>
      <c r="P30" s="236">
        <f t="shared" si="6"/>
        <v>1660</v>
      </c>
    </row>
    <row r="31" spans="1:16">
      <c r="A31" s="64"/>
      <c r="B31" s="62"/>
      <c r="C31" s="62"/>
      <c r="D31" s="62"/>
      <c r="E31" s="23">
        <v>3</v>
      </c>
      <c r="F31" s="64"/>
      <c r="G31" s="235">
        <v>3584491</v>
      </c>
      <c r="H31" s="236">
        <v>11</v>
      </c>
      <c r="I31" s="236">
        <v>222700</v>
      </c>
      <c r="J31" s="236">
        <v>444542</v>
      </c>
      <c r="K31" s="236">
        <v>2707271</v>
      </c>
      <c r="L31" s="236">
        <v>157571</v>
      </c>
      <c r="M31" s="236">
        <v>5755</v>
      </c>
      <c r="N31" s="236">
        <v>0</v>
      </c>
      <c r="O31" s="236">
        <v>46641</v>
      </c>
      <c r="P31" s="236">
        <v>0</v>
      </c>
    </row>
    <row r="32" spans="1:16" ht="6.9" customHeight="1">
      <c r="B32" s="29"/>
      <c r="C32" s="29"/>
      <c r="D32" s="29"/>
      <c r="E32" s="29"/>
      <c r="F32" s="29"/>
      <c r="G32" s="241"/>
      <c r="H32" s="77"/>
      <c r="I32" s="236"/>
      <c r="J32" s="236"/>
      <c r="K32" s="236"/>
      <c r="L32" s="236"/>
      <c r="M32" s="236"/>
      <c r="N32" s="236"/>
      <c r="O32" s="236"/>
      <c r="P32" s="236"/>
    </row>
    <row r="33" spans="1:16">
      <c r="A33" s="64"/>
      <c r="B33" s="62"/>
      <c r="C33" s="62"/>
      <c r="D33" s="62"/>
      <c r="E33" s="23">
        <v>4</v>
      </c>
      <c r="F33" s="242"/>
      <c r="G33" s="236">
        <f>G13+G23</f>
        <v>3574457</v>
      </c>
      <c r="H33" s="236">
        <f t="shared" ref="H33:P34" si="7">H13+H23</f>
        <v>0</v>
      </c>
      <c r="I33" s="236">
        <f>I13+I23</f>
        <v>269908</v>
      </c>
      <c r="J33" s="236">
        <f t="shared" si="7"/>
        <v>453999</v>
      </c>
      <c r="K33" s="236">
        <f t="shared" si="7"/>
        <v>2648702</v>
      </c>
      <c r="L33" s="236">
        <f t="shared" si="7"/>
        <v>146858</v>
      </c>
      <c r="M33" s="236">
        <f t="shared" si="7"/>
        <v>6327</v>
      </c>
      <c r="N33" s="236">
        <f t="shared" si="7"/>
        <v>0</v>
      </c>
      <c r="O33" s="236">
        <f t="shared" si="7"/>
        <v>46938</v>
      </c>
      <c r="P33" s="236">
        <f t="shared" si="7"/>
        <v>1725</v>
      </c>
    </row>
    <row r="34" spans="1:16" s="51" customFormat="1">
      <c r="A34" s="65"/>
      <c r="B34" s="78"/>
      <c r="C34" s="78"/>
      <c r="D34" s="78"/>
      <c r="E34" s="51">
        <v>5</v>
      </c>
      <c r="F34" s="243"/>
      <c r="G34" s="239">
        <f>G14+G24</f>
        <v>3585656</v>
      </c>
      <c r="H34" s="239">
        <f t="shared" si="7"/>
        <v>11</v>
      </c>
      <c r="I34" s="239">
        <f>I14+I24</f>
        <v>222700</v>
      </c>
      <c r="J34" s="239">
        <f t="shared" si="7"/>
        <v>444542</v>
      </c>
      <c r="K34" s="239">
        <f t="shared" si="7"/>
        <v>2707271</v>
      </c>
      <c r="L34" s="239">
        <f t="shared" si="7"/>
        <v>157571</v>
      </c>
      <c r="M34" s="239">
        <f t="shared" si="7"/>
        <v>5755</v>
      </c>
      <c r="N34" s="239">
        <f t="shared" si="7"/>
        <v>0</v>
      </c>
      <c r="O34" s="239">
        <f t="shared" si="7"/>
        <v>46641</v>
      </c>
      <c r="P34" s="239">
        <f t="shared" si="7"/>
        <v>1165</v>
      </c>
    </row>
    <row r="35" spans="1:16" ht="6.75" customHeight="1" thickBot="1">
      <c r="B35" s="33"/>
      <c r="C35" s="33"/>
      <c r="D35" s="277"/>
      <c r="E35" s="277"/>
      <c r="F35" s="194"/>
      <c r="G35" s="244"/>
      <c r="H35" s="245"/>
      <c r="I35" s="245"/>
      <c r="J35" s="245"/>
      <c r="K35" s="245"/>
      <c r="L35" s="245"/>
      <c r="M35" s="245"/>
      <c r="N35" s="245"/>
      <c r="O35" s="245"/>
      <c r="P35" s="245"/>
    </row>
    <row r="36" spans="1:16" ht="18" customHeight="1">
      <c r="C36" s="45" t="s">
        <v>202</v>
      </c>
      <c r="D36" s="23" t="s">
        <v>312</v>
      </c>
    </row>
    <row r="38" spans="1:16">
      <c r="I38" s="29"/>
    </row>
    <row r="39" spans="1:16">
      <c r="H39" s="292"/>
      <c r="I39" s="292"/>
      <c r="J39" s="292"/>
    </row>
  </sheetData>
  <mergeCells count="4">
    <mergeCell ref="D35:E35"/>
    <mergeCell ref="C4:F4"/>
    <mergeCell ref="H39:J39"/>
    <mergeCell ref="I2:L2"/>
  </mergeCells>
  <phoneticPr fontId="1"/>
  <pageMargins left="0.75" right="0.75" top="1" bottom="1" header="0.51200000000000001" footer="0.51200000000000001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"/>
  <dimension ref="B2:AP54"/>
  <sheetViews>
    <sheetView showGridLines="0" view="pageBreakPreview" zoomScale="90" zoomScaleNormal="100" zoomScaleSheetLayoutView="90" workbookViewId="0">
      <selection activeCell="F18" sqref="F18"/>
    </sheetView>
  </sheetViews>
  <sheetFormatPr defaultColWidth="9" defaultRowHeight="13.5" customHeight="1"/>
  <cols>
    <col min="1" max="1" width="4.109375" style="23" customWidth="1"/>
    <col min="2" max="2" width="14.21875" style="23" customWidth="1"/>
    <col min="3" max="3" width="0.6640625" style="23" customWidth="1"/>
    <col min="4" max="4" width="9.33203125" style="23" bestFit="1" customWidth="1"/>
    <col min="5" max="5" width="1.77734375" style="23" customWidth="1"/>
    <col min="6" max="6" width="8.77734375" style="23" customWidth="1"/>
    <col min="7" max="7" width="10.6640625" style="23" customWidth="1"/>
    <col min="8" max="8" width="0.6640625" style="23" customWidth="1"/>
    <col min="9" max="9" width="15.109375" style="23" customWidth="1"/>
    <col min="10" max="10" width="0.6640625" style="23" customWidth="1"/>
    <col min="11" max="11" width="6.33203125" style="23" customWidth="1"/>
    <col min="12" max="12" width="1.77734375" style="23" customWidth="1"/>
    <col min="13" max="13" width="8.88671875" style="23" customWidth="1"/>
    <col min="14" max="14" width="10.6640625" style="23" customWidth="1"/>
    <col min="15" max="15" width="15.109375" style="23" customWidth="1"/>
    <col min="16" max="16" width="0.6640625" style="23" customWidth="1"/>
    <col min="17" max="17" width="9.33203125" style="23" bestFit="1" customWidth="1"/>
    <col min="18" max="18" width="1.77734375" style="23" customWidth="1"/>
    <col min="19" max="19" width="8.88671875" style="23" customWidth="1"/>
    <col min="20" max="20" width="10.6640625" style="23" customWidth="1"/>
    <col min="21" max="21" width="0.6640625" style="23" customWidth="1"/>
    <col min="22" max="22" width="15.109375" style="23" customWidth="1"/>
    <col min="23" max="23" width="0.6640625" style="23" customWidth="1"/>
    <col min="24" max="24" width="9.109375" style="23" customWidth="1"/>
    <col min="25" max="25" width="1.77734375" style="23" customWidth="1"/>
    <col min="26" max="26" width="8.88671875" style="23" customWidth="1"/>
    <col min="27" max="27" width="10.6640625" style="23" customWidth="1"/>
    <col min="28" max="28" width="4.44140625" style="23" customWidth="1"/>
    <col min="29" max="29" width="13.77734375" style="23" customWidth="1"/>
    <col min="30" max="30" width="0.6640625" style="23" customWidth="1"/>
    <col min="31" max="31" width="6.33203125" style="23" customWidth="1"/>
    <col min="32" max="32" width="1.77734375" style="23" customWidth="1"/>
    <col min="33" max="33" width="8.88671875" style="23" customWidth="1"/>
    <col min="34" max="34" width="9.88671875" style="23" customWidth="1"/>
    <col min="35" max="35" width="0.6640625" style="23" customWidth="1"/>
    <col min="36" max="36" width="13.33203125" style="23" customWidth="1"/>
    <col min="37" max="37" width="0.6640625" style="23" customWidth="1"/>
    <col min="38" max="38" width="6.33203125" style="23" customWidth="1"/>
    <col min="39" max="39" width="1.77734375" style="23" customWidth="1"/>
    <col min="40" max="40" width="8.88671875" style="23" customWidth="1"/>
    <col min="41" max="41" width="9.88671875" style="23" customWidth="1"/>
    <col min="42" max="16384" width="9" style="23"/>
  </cols>
  <sheetData>
    <row r="2" spans="2:41" ht="18" customHeight="1">
      <c r="F2" s="123"/>
      <c r="G2" s="123"/>
      <c r="H2" s="123"/>
      <c r="I2" s="124" t="s">
        <v>253</v>
      </c>
      <c r="J2" s="123"/>
      <c r="K2" s="296" t="s">
        <v>262</v>
      </c>
      <c r="L2" s="296"/>
      <c r="M2" s="296"/>
      <c r="N2" s="296"/>
      <c r="O2" s="296"/>
      <c r="P2" s="296"/>
      <c r="Q2" s="296"/>
      <c r="R2" s="29"/>
      <c r="S2" s="85"/>
      <c r="T2" s="31"/>
      <c r="U2" s="31"/>
      <c r="V2" s="85"/>
      <c r="W2" s="85"/>
      <c r="X2" s="85"/>
      <c r="Y2" s="29"/>
      <c r="Z2" s="85"/>
      <c r="AA2" s="31"/>
    </row>
    <row r="3" spans="2:41" ht="18" customHeight="1" thickBot="1">
      <c r="B3" s="320" t="s">
        <v>71</v>
      </c>
      <c r="C3" s="320"/>
      <c r="D3" s="320"/>
      <c r="E3" s="320"/>
      <c r="N3" s="45" t="s">
        <v>407</v>
      </c>
      <c r="O3" s="80" t="s">
        <v>74</v>
      </c>
      <c r="P3" s="27"/>
      <c r="Q3" s="27"/>
      <c r="R3" s="33"/>
      <c r="S3" s="27"/>
      <c r="T3" s="105"/>
      <c r="U3" s="105"/>
      <c r="V3" s="27"/>
      <c r="W3" s="27"/>
      <c r="X3" s="27"/>
      <c r="Y3" s="33"/>
      <c r="Z3" s="27"/>
      <c r="AA3" s="45" t="s">
        <v>407</v>
      </c>
    </row>
    <row r="4" spans="2:41" s="123" customFormat="1" ht="17.25" customHeight="1">
      <c r="B4" s="160" t="s">
        <v>72</v>
      </c>
      <c r="C4" s="160"/>
      <c r="D4" s="319" t="s">
        <v>317</v>
      </c>
      <c r="E4" s="281"/>
      <c r="F4" s="282"/>
      <c r="G4" s="161" t="s">
        <v>211</v>
      </c>
      <c r="H4" s="162"/>
      <c r="I4" s="160" t="s">
        <v>72</v>
      </c>
      <c r="J4" s="163"/>
      <c r="K4" s="319" t="s">
        <v>317</v>
      </c>
      <c r="L4" s="281"/>
      <c r="M4" s="282"/>
      <c r="N4" s="75" t="s">
        <v>211</v>
      </c>
      <c r="O4" s="162" t="s">
        <v>72</v>
      </c>
      <c r="P4" s="160"/>
      <c r="Q4" s="319" t="s">
        <v>317</v>
      </c>
      <c r="R4" s="281"/>
      <c r="S4" s="282"/>
      <c r="T4" s="161" t="s">
        <v>211</v>
      </c>
      <c r="U4" s="162"/>
      <c r="V4" s="160" t="s">
        <v>72</v>
      </c>
      <c r="W4" s="163"/>
      <c r="X4" s="319" t="s">
        <v>317</v>
      </c>
      <c r="Y4" s="281"/>
      <c r="Z4" s="282"/>
      <c r="AA4" s="75" t="s">
        <v>211</v>
      </c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2:41" s="68" customFormat="1" ht="15.75" customHeight="1">
      <c r="B5" s="164" t="s">
        <v>73</v>
      </c>
      <c r="C5" s="164"/>
      <c r="D5" s="165"/>
      <c r="E5" s="166"/>
      <c r="F5" s="167"/>
      <c r="G5" s="168">
        <f>SUM(G7,G14,G20,G22,G26,G36,G43,N7,N17)</f>
        <v>581861</v>
      </c>
      <c r="H5" s="169"/>
      <c r="I5" s="167"/>
      <c r="J5" s="170"/>
      <c r="K5" s="164"/>
      <c r="L5" s="99"/>
      <c r="M5" s="164"/>
      <c r="N5" s="100"/>
      <c r="O5" s="171" t="s">
        <v>73</v>
      </c>
      <c r="P5" s="164"/>
      <c r="Q5" s="165"/>
      <c r="R5" s="99"/>
      <c r="S5" s="164"/>
      <c r="T5" s="100">
        <f>SUM(T7,T9,T11,T19,T28,T30,T34,T38,AA7,AA17,AA22)</f>
        <v>823178</v>
      </c>
      <c r="U5" s="169"/>
      <c r="V5" s="167"/>
      <c r="W5" s="170"/>
      <c r="X5" s="172"/>
      <c r="Y5" s="99"/>
      <c r="Z5" s="164"/>
      <c r="AA5" s="168"/>
    </row>
    <row r="6" spans="2:41" ht="9.75" customHeight="1">
      <c r="B6" s="85"/>
      <c r="C6" s="85"/>
      <c r="D6" s="173"/>
      <c r="E6" s="29"/>
      <c r="F6" s="85"/>
      <c r="G6" s="31"/>
      <c r="H6" s="174"/>
      <c r="I6" s="85"/>
      <c r="J6" s="95"/>
      <c r="K6" s="85"/>
      <c r="L6" s="29"/>
      <c r="M6" s="85"/>
      <c r="N6" s="31"/>
      <c r="O6" s="175"/>
      <c r="P6" s="85"/>
      <c r="Q6" s="173"/>
      <c r="R6" s="29"/>
      <c r="S6" s="85"/>
      <c r="T6" s="31"/>
      <c r="U6" s="174"/>
      <c r="V6" s="85"/>
      <c r="W6" s="85"/>
      <c r="X6" s="173"/>
      <c r="Y6" s="29"/>
      <c r="Z6" s="85"/>
      <c r="AA6" s="31"/>
    </row>
    <row r="7" spans="2:41" ht="12.75" customHeight="1">
      <c r="B7" s="85" t="s">
        <v>138</v>
      </c>
      <c r="C7" s="85"/>
      <c r="D7" s="173"/>
      <c r="E7" s="29"/>
      <c r="F7" s="85"/>
      <c r="G7" s="31">
        <f>SUM(G8:G12)</f>
        <v>92460</v>
      </c>
      <c r="H7" s="174"/>
      <c r="I7" s="85" t="s">
        <v>197</v>
      </c>
      <c r="J7" s="85"/>
      <c r="K7" s="173"/>
      <c r="L7" s="29"/>
      <c r="M7" s="85"/>
      <c r="N7" s="176">
        <f>SUM(N8:N15)</f>
        <v>60610</v>
      </c>
      <c r="O7" s="175" t="s">
        <v>296</v>
      </c>
      <c r="P7" s="85"/>
      <c r="Q7" s="177" t="s">
        <v>18</v>
      </c>
      <c r="R7" s="29"/>
      <c r="S7" s="178" t="s">
        <v>276</v>
      </c>
      <c r="T7" s="179">
        <v>300977</v>
      </c>
      <c r="U7" s="174"/>
      <c r="V7" s="85" t="s">
        <v>447</v>
      </c>
      <c r="W7" s="29"/>
      <c r="X7" s="173"/>
      <c r="Y7" s="29"/>
      <c r="Z7" s="85"/>
      <c r="AA7" s="31">
        <f>SUM(AA8:AA15)</f>
        <v>17589</v>
      </c>
      <c r="AB7" s="29"/>
    </row>
    <row r="8" spans="2:41" ht="12.75" customHeight="1">
      <c r="B8" s="85"/>
      <c r="C8" s="85"/>
      <c r="D8" s="177" t="s">
        <v>318</v>
      </c>
      <c r="E8" s="29"/>
      <c r="F8" s="178" t="s">
        <v>371</v>
      </c>
      <c r="G8" s="179">
        <v>1950</v>
      </c>
      <c r="H8" s="174"/>
      <c r="I8" s="85"/>
      <c r="J8" s="85"/>
      <c r="K8" s="173" t="s">
        <v>322</v>
      </c>
      <c r="L8" s="29"/>
      <c r="M8" s="85" t="s">
        <v>277</v>
      </c>
      <c r="N8" s="31">
        <v>4550</v>
      </c>
      <c r="O8" s="175"/>
      <c r="P8" s="85"/>
      <c r="Q8" s="173"/>
      <c r="R8" s="29"/>
      <c r="S8" s="85"/>
      <c r="T8" s="176"/>
      <c r="U8" s="174"/>
      <c r="V8" s="85"/>
      <c r="W8" s="85"/>
      <c r="X8" s="173" t="s">
        <v>327</v>
      </c>
      <c r="Y8" s="29"/>
      <c r="Z8" s="85" t="s">
        <v>385</v>
      </c>
      <c r="AA8" s="31">
        <v>4022</v>
      </c>
      <c r="AB8" s="29"/>
    </row>
    <row r="9" spans="2:41" ht="12.75" customHeight="1">
      <c r="B9" s="85"/>
      <c r="C9" s="85"/>
      <c r="D9" s="177" t="s">
        <v>318</v>
      </c>
      <c r="E9" s="29"/>
      <c r="F9" s="178" t="s">
        <v>372</v>
      </c>
      <c r="G9" s="179">
        <v>68400</v>
      </c>
      <c r="H9" s="174"/>
      <c r="I9" s="85"/>
      <c r="J9" s="85"/>
      <c r="K9" s="173" t="s">
        <v>321</v>
      </c>
      <c r="L9" s="29"/>
      <c r="M9" s="85" t="s">
        <v>378</v>
      </c>
      <c r="N9" s="31">
        <v>12990</v>
      </c>
      <c r="O9" s="175" t="s">
        <v>297</v>
      </c>
      <c r="P9" s="85"/>
      <c r="Q9" s="177" t="s">
        <v>18</v>
      </c>
      <c r="R9" s="29"/>
      <c r="S9" s="178" t="s">
        <v>276</v>
      </c>
      <c r="T9" s="176">
        <v>84400</v>
      </c>
      <c r="U9" s="174"/>
      <c r="V9" s="85"/>
      <c r="W9" s="85"/>
      <c r="X9" s="173" t="s">
        <v>323</v>
      </c>
      <c r="Y9" s="29"/>
      <c r="Z9" s="85" t="s">
        <v>280</v>
      </c>
      <c r="AA9" s="31">
        <v>395</v>
      </c>
    </row>
    <row r="10" spans="2:41" ht="12.75" customHeight="1">
      <c r="B10" s="85"/>
      <c r="C10" s="85"/>
      <c r="D10" s="177" t="s">
        <v>365</v>
      </c>
      <c r="E10" s="29"/>
      <c r="F10" s="178" t="s">
        <v>430</v>
      </c>
      <c r="G10" s="179">
        <v>2950</v>
      </c>
      <c r="H10" s="174"/>
      <c r="I10" s="85"/>
      <c r="J10" s="85"/>
      <c r="K10" s="173" t="s">
        <v>320</v>
      </c>
      <c r="L10" s="29"/>
      <c r="M10" s="85" t="s">
        <v>276</v>
      </c>
      <c r="N10" s="31">
        <v>1950</v>
      </c>
      <c r="O10" s="175"/>
      <c r="P10" s="29"/>
      <c r="Q10" s="173"/>
      <c r="R10" s="29"/>
      <c r="S10" s="85"/>
      <c r="T10" s="31"/>
      <c r="U10" s="174"/>
      <c r="V10" s="85"/>
      <c r="W10" s="85"/>
      <c r="X10" s="173" t="s">
        <v>386</v>
      </c>
      <c r="Y10" s="29"/>
      <c r="Z10" s="85" t="s">
        <v>387</v>
      </c>
      <c r="AA10" s="31">
        <v>2724</v>
      </c>
    </row>
    <row r="11" spans="2:41" ht="12.75" customHeight="1">
      <c r="B11" s="85"/>
      <c r="C11" s="85"/>
      <c r="D11" s="177" t="s">
        <v>321</v>
      </c>
      <c r="E11" s="29"/>
      <c r="F11" s="178" t="s">
        <v>278</v>
      </c>
      <c r="G11" s="179">
        <v>2500</v>
      </c>
      <c r="H11" s="174"/>
      <c r="I11" s="85"/>
      <c r="J11" s="85"/>
      <c r="K11" s="173" t="s">
        <v>320</v>
      </c>
      <c r="L11" s="29"/>
      <c r="M11" s="85" t="s">
        <v>379</v>
      </c>
      <c r="N11" s="31">
        <v>11040</v>
      </c>
      <c r="O11" s="175" t="s">
        <v>138</v>
      </c>
      <c r="P11" s="85"/>
      <c r="Q11" s="177"/>
      <c r="R11" s="29"/>
      <c r="S11" s="178"/>
      <c r="T11" s="179">
        <f>SUM(T12:T17)</f>
        <v>173214</v>
      </c>
      <c r="U11" s="174"/>
      <c r="V11" s="85"/>
      <c r="W11" s="85"/>
      <c r="X11" s="173" t="s">
        <v>318</v>
      </c>
      <c r="Y11" s="29"/>
      <c r="Z11" s="85" t="s">
        <v>372</v>
      </c>
      <c r="AA11" s="31">
        <v>804</v>
      </c>
    </row>
    <row r="12" spans="2:41" ht="12.75" customHeight="1">
      <c r="B12" s="85"/>
      <c r="C12" s="85"/>
      <c r="D12" s="177" t="s">
        <v>370</v>
      </c>
      <c r="E12" s="29"/>
      <c r="F12" s="178" t="s">
        <v>369</v>
      </c>
      <c r="G12" s="179">
        <v>16660</v>
      </c>
      <c r="H12" s="174"/>
      <c r="I12" s="85"/>
      <c r="J12" s="85"/>
      <c r="K12" s="173" t="s">
        <v>320</v>
      </c>
      <c r="L12" s="29"/>
      <c r="M12" s="85" t="s">
        <v>380</v>
      </c>
      <c r="N12" s="31">
        <v>4550</v>
      </c>
      <c r="O12" s="175"/>
      <c r="P12" s="85"/>
      <c r="Q12" s="177" t="s">
        <v>318</v>
      </c>
      <c r="R12" s="29"/>
      <c r="S12" s="178" t="s">
        <v>443</v>
      </c>
      <c r="T12" s="179">
        <v>1100</v>
      </c>
      <c r="U12" s="174"/>
      <c r="V12" s="85"/>
      <c r="W12" s="85"/>
      <c r="X12" s="173" t="s">
        <v>319</v>
      </c>
      <c r="Y12" s="29"/>
      <c r="Z12" s="85" t="s">
        <v>281</v>
      </c>
      <c r="AA12" s="31">
        <v>3126</v>
      </c>
    </row>
    <row r="13" spans="2:41" ht="12.75" customHeight="1">
      <c r="B13" s="85"/>
      <c r="C13" s="85"/>
      <c r="D13" s="177"/>
      <c r="E13" s="29"/>
      <c r="F13" s="178"/>
      <c r="G13" s="179"/>
      <c r="H13" s="174"/>
      <c r="I13" s="25"/>
      <c r="K13" s="173" t="s">
        <v>440</v>
      </c>
      <c r="L13" s="29"/>
      <c r="M13" s="85" t="s">
        <v>441</v>
      </c>
      <c r="N13" s="31">
        <v>650</v>
      </c>
      <c r="O13" s="175"/>
      <c r="P13" s="85"/>
      <c r="Q13" s="177" t="s">
        <v>322</v>
      </c>
      <c r="R13" s="29"/>
      <c r="S13" s="180" t="s">
        <v>454</v>
      </c>
      <c r="T13" s="179">
        <v>850</v>
      </c>
      <c r="U13" s="174"/>
      <c r="V13" s="85"/>
      <c r="W13" s="85"/>
      <c r="X13" s="173" t="s">
        <v>320</v>
      </c>
      <c r="Y13" s="29"/>
      <c r="Z13" s="85" t="s">
        <v>276</v>
      </c>
      <c r="AA13" s="31">
        <v>3906</v>
      </c>
      <c r="AB13" s="29"/>
    </row>
    <row r="14" spans="2:41" ht="12.75" customHeight="1">
      <c r="B14" s="85" t="s">
        <v>431</v>
      </c>
      <c r="C14" s="85"/>
      <c r="D14" s="177"/>
      <c r="E14" s="29"/>
      <c r="F14" s="85"/>
      <c r="G14" s="179">
        <f>SUM(G15:G18)</f>
        <v>1221</v>
      </c>
      <c r="H14" s="174"/>
      <c r="I14" s="85"/>
      <c r="J14" s="85"/>
      <c r="K14" s="173" t="s">
        <v>377</v>
      </c>
      <c r="L14" s="29"/>
      <c r="M14" s="85" t="s">
        <v>382</v>
      </c>
      <c r="N14" s="31">
        <v>22680</v>
      </c>
      <c r="O14" s="175"/>
      <c r="P14" s="85"/>
      <c r="Q14" s="177" t="s">
        <v>321</v>
      </c>
      <c r="R14" s="29"/>
      <c r="S14" s="178" t="s">
        <v>383</v>
      </c>
      <c r="T14" s="179">
        <v>392</v>
      </c>
      <c r="U14" s="174"/>
      <c r="V14" s="85"/>
      <c r="W14" s="85"/>
      <c r="X14" s="173" t="s">
        <v>328</v>
      </c>
      <c r="Y14" s="29"/>
      <c r="Z14" s="85" t="s">
        <v>282</v>
      </c>
      <c r="AA14" s="31">
        <v>1420</v>
      </c>
      <c r="AB14" s="29"/>
    </row>
    <row r="15" spans="2:41" ht="12.75" customHeight="1">
      <c r="B15" s="85"/>
      <c r="C15" s="85"/>
      <c r="D15" s="173" t="s">
        <v>320</v>
      </c>
      <c r="E15" s="29"/>
      <c r="F15" s="85" t="s">
        <v>276</v>
      </c>
      <c r="G15" s="176">
        <v>134</v>
      </c>
      <c r="H15" s="174"/>
      <c r="I15" s="181"/>
      <c r="J15" s="85"/>
      <c r="K15" s="173" t="s">
        <v>325</v>
      </c>
      <c r="L15" s="29"/>
      <c r="M15" s="85" t="s">
        <v>279</v>
      </c>
      <c r="N15" s="31">
        <v>2200</v>
      </c>
      <c r="O15" s="175"/>
      <c r="P15" s="85"/>
      <c r="Q15" s="177" t="s">
        <v>366</v>
      </c>
      <c r="R15" s="29"/>
      <c r="S15" s="178" t="s">
        <v>368</v>
      </c>
      <c r="T15" s="179">
        <v>39250</v>
      </c>
      <c r="U15" s="174"/>
      <c r="V15" s="85"/>
      <c r="W15" s="85"/>
      <c r="X15" s="173" t="s">
        <v>325</v>
      </c>
      <c r="Y15" s="29"/>
      <c r="Z15" s="85" t="s">
        <v>329</v>
      </c>
      <c r="AA15" s="31">
        <v>1192</v>
      </c>
      <c r="AB15" s="29"/>
    </row>
    <row r="16" spans="2:41" ht="12.75" customHeight="1">
      <c r="B16" s="85"/>
      <c r="C16" s="85"/>
      <c r="D16" s="173" t="s">
        <v>366</v>
      </c>
      <c r="E16" s="29"/>
      <c r="F16" s="85" t="s">
        <v>368</v>
      </c>
      <c r="G16" s="176">
        <v>732</v>
      </c>
      <c r="H16" s="174"/>
      <c r="I16" s="85"/>
      <c r="J16" s="85"/>
      <c r="K16" s="173"/>
      <c r="L16" s="29"/>
      <c r="M16" s="85"/>
      <c r="O16" s="175"/>
      <c r="P16" s="85"/>
      <c r="Q16" s="177" t="s">
        <v>325</v>
      </c>
      <c r="R16" s="29"/>
      <c r="S16" s="178" t="s">
        <v>384</v>
      </c>
      <c r="T16" s="179">
        <v>31796</v>
      </c>
      <c r="U16" s="174"/>
      <c r="V16" s="85"/>
      <c r="W16" s="85"/>
      <c r="X16" s="173"/>
      <c r="Y16" s="29"/>
      <c r="Z16" s="85"/>
      <c r="AA16" s="31"/>
      <c r="AB16" s="29"/>
    </row>
    <row r="17" spans="2:28" ht="12.75" customHeight="1">
      <c r="B17" s="85"/>
      <c r="C17" s="85"/>
      <c r="D17" s="173" t="s">
        <v>377</v>
      </c>
      <c r="E17" s="29"/>
      <c r="F17" s="85" t="s">
        <v>432</v>
      </c>
      <c r="G17" s="176">
        <v>65</v>
      </c>
      <c r="H17" s="174"/>
      <c r="I17" s="85" t="s">
        <v>442</v>
      </c>
      <c r="J17" s="85"/>
      <c r="K17" s="173" t="s">
        <v>320</v>
      </c>
      <c r="L17" s="29"/>
      <c r="M17" s="85" t="s">
        <v>373</v>
      </c>
      <c r="N17" s="31">
        <v>138</v>
      </c>
      <c r="O17" s="175"/>
      <c r="P17" s="85"/>
      <c r="Q17" s="177" t="s">
        <v>370</v>
      </c>
      <c r="R17" s="29"/>
      <c r="S17" s="178" t="s">
        <v>369</v>
      </c>
      <c r="T17" s="179">
        <v>99826</v>
      </c>
      <c r="U17" s="174"/>
      <c r="V17" s="85" t="s">
        <v>339</v>
      </c>
      <c r="W17" s="85"/>
      <c r="X17" s="173"/>
      <c r="Y17" s="29"/>
      <c r="Z17" s="85"/>
      <c r="AA17" s="31">
        <f>SUM(AA18:AA20)</f>
        <v>3855</v>
      </c>
      <c r="AB17" s="29"/>
    </row>
    <row r="18" spans="2:28" ht="12.75" customHeight="1">
      <c r="B18" s="85"/>
      <c r="C18" s="85"/>
      <c r="D18" s="177" t="s">
        <v>377</v>
      </c>
      <c r="E18" s="29"/>
      <c r="F18" s="178" t="s">
        <v>433</v>
      </c>
      <c r="G18" s="179">
        <v>290</v>
      </c>
      <c r="H18" s="174"/>
      <c r="I18" s="85"/>
      <c r="J18" s="85"/>
      <c r="K18" s="173"/>
      <c r="L18" s="29"/>
      <c r="M18" s="85"/>
      <c r="N18" s="31"/>
      <c r="O18" s="175"/>
      <c r="P18" s="29"/>
      <c r="Q18" s="177"/>
      <c r="R18" s="29"/>
      <c r="S18" s="178"/>
      <c r="T18" s="179"/>
      <c r="U18" s="174"/>
      <c r="V18" s="85"/>
      <c r="W18" s="85"/>
      <c r="X18" s="173" t="s">
        <v>323</v>
      </c>
      <c r="Y18" s="29"/>
      <c r="Z18" s="85" t="s">
        <v>388</v>
      </c>
      <c r="AA18" s="31">
        <v>551</v>
      </c>
      <c r="AB18" s="29"/>
    </row>
    <row r="19" spans="2:28" ht="12.75" customHeight="1">
      <c r="B19" s="85"/>
      <c r="C19" s="85"/>
      <c r="D19" s="173"/>
      <c r="E19" s="29"/>
      <c r="F19" s="85"/>
      <c r="G19" s="31"/>
      <c r="H19" s="174"/>
      <c r="I19" s="85"/>
      <c r="J19" s="85"/>
      <c r="K19" s="173"/>
      <c r="L19" s="29"/>
      <c r="M19" s="85"/>
      <c r="N19" s="31"/>
      <c r="O19" s="175" t="s">
        <v>203</v>
      </c>
      <c r="P19" s="85"/>
      <c r="Q19" s="173"/>
      <c r="R19" s="29"/>
      <c r="S19" s="85"/>
      <c r="T19" s="179">
        <f>SUM(T20:T26)</f>
        <v>119411</v>
      </c>
      <c r="U19" s="182"/>
      <c r="V19" s="85"/>
      <c r="W19" s="85"/>
      <c r="X19" s="173" t="s">
        <v>319</v>
      </c>
      <c r="Y19" s="29"/>
      <c r="Z19" s="85" t="s">
        <v>281</v>
      </c>
      <c r="AA19" s="31">
        <v>2754</v>
      </c>
      <c r="AB19" s="29"/>
    </row>
    <row r="20" spans="2:28" ht="12.75" customHeight="1">
      <c r="B20" s="85" t="s">
        <v>136</v>
      </c>
      <c r="C20" s="85"/>
      <c r="D20" s="173" t="s">
        <v>321</v>
      </c>
      <c r="E20" s="29"/>
      <c r="F20" s="85" t="s">
        <v>120</v>
      </c>
      <c r="G20" s="31">
        <v>275630</v>
      </c>
      <c r="H20" s="174"/>
      <c r="I20" s="25"/>
      <c r="K20" s="173"/>
      <c r="L20" s="25"/>
      <c r="M20" s="25"/>
      <c r="N20" s="31"/>
      <c r="O20" s="175"/>
      <c r="P20" s="85"/>
      <c r="Q20" s="177" t="s">
        <v>327</v>
      </c>
      <c r="R20" s="29"/>
      <c r="S20" s="178" t="s">
        <v>385</v>
      </c>
      <c r="T20" s="179">
        <v>19774</v>
      </c>
      <c r="U20" s="182"/>
      <c r="V20" s="85"/>
      <c r="W20" s="85"/>
      <c r="X20" s="173" t="s">
        <v>367</v>
      </c>
      <c r="Y20" s="29"/>
      <c r="Z20" s="85" t="s">
        <v>389</v>
      </c>
      <c r="AA20" s="31">
        <v>550</v>
      </c>
      <c r="AB20" s="29"/>
    </row>
    <row r="21" spans="2:28" ht="12.75" customHeight="1">
      <c r="B21" s="85"/>
      <c r="C21" s="85"/>
      <c r="D21" s="177"/>
      <c r="E21" s="29"/>
      <c r="F21" s="178"/>
      <c r="G21" s="179"/>
      <c r="H21" s="174"/>
      <c r="I21" s="26"/>
      <c r="K21" s="173"/>
      <c r="L21" s="25"/>
      <c r="M21" s="25"/>
      <c r="N21" s="31"/>
      <c r="O21" s="175"/>
      <c r="P21" s="29"/>
      <c r="Q21" s="177" t="s">
        <v>323</v>
      </c>
      <c r="R21" s="29"/>
      <c r="S21" s="178" t="s">
        <v>280</v>
      </c>
      <c r="T21" s="179">
        <v>16818</v>
      </c>
      <c r="U21" s="182"/>
      <c r="V21" s="85"/>
      <c r="W21" s="85"/>
      <c r="X21" s="173"/>
      <c r="Y21" s="29"/>
      <c r="Z21" s="85"/>
      <c r="AA21" s="31"/>
      <c r="AB21" s="29"/>
    </row>
    <row r="22" spans="2:28" ht="12.75" customHeight="1">
      <c r="B22" s="85" t="s">
        <v>137</v>
      </c>
      <c r="C22" s="85"/>
      <c r="D22" s="177"/>
      <c r="E22" s="29"/>
      <c r="F22" s="178"/>
      <c r="G22" s="179">
        <f>SUM(G23:G24)</f>
        <v>92076</v>
      </c>
      <c r="H22" s="174"/>
      <c r="I22" s="85"/>
      <c r="J22" s="85"/>
      <c r="K22" s="173"/>
      <c r="L22" s="29"/>
      <c r="M22" s="85"/>
      <c r="N22" s="31"/>
      <c r="O22" s="175"/>
      <c r="P22" s="29"/>
      <c r="Q22" s="177" t="s">
        <v>322</v>
      </c>
      <c r="R22" s="29"/>
      <c r="S22" s="178" t="s">
        <v>277</v>
      </c>
      <c r="T22" s="179">
        <v>20864</v>
      </c>
      <c r="U22" s="182"/>
      <c r="V22" s="85" t="s">
        <v>442</v>
      </c>
      <c r="W22" s="85"/>
      <c r="X22" s="173" t="s">
        <v>326</v>
      </c>
      <c r="Y22" s="29"/>
      <c r="Z22" s="85" t="s">
        <v>373</v>
      </c>
      <c r="AA22" s="31">
        <v>114</v>
      </c>
      <c r="AB22" s="29"/>
    </row>
    <row r="23" spans="2:28" ht="12.75" customHeight="1">
      <c r="B23" s="85"/>
      <c r="C23" s="85"/>
      <c r="D23" s="177" t="s">
        <v>324</v>
      </c>
      <c r="E23" s="29"/>
      <c r="F23" s="178" t="s">
        <v>295</v>
      </c>
      <c r="G23" s="179">
        <v>5700</v>
      </c>
      <c r="H23" s="174"/>
      <c r="I23" s="85"/>
      <c r="J23" s="95"/>
      <c r="K23" s="85"/>
      <c r="L23" s="29"/>
      <c r="M23" s="85"/>
      <c r="N23" s="31"/>
      <c r="O23" s="175"/>
      <c r="P23" s="85"/>
      <c r="Q23" s="177" t="s">
        <v>322</v>
      </c>
      <c r="R23" s="29"/>
      <c r="S23" s="178" t="s">
        <v>283</v>
      </c>
      <c r="T23" s="179">
        <v>5833</v>
      </c>
      <c r="U23" s="182"/>
      <c r="V23" s="85"/>
      <c r="W23" s="85"/>
      <c r="X23" s="173"/>
      <c r="Y23" s="29"/>
      <c r="Z23" s="85"/>
      <c r="AA23" s="31"/>
      <c r="AB23" s="29"/>
    </row>
    <row r="24" spans="2:28" ht="12.75" customHeight="1">
      <c r="B24" s="85"/>
      <c r="C24" s="85"/>
      <c r="D24" s="177" t="s">
        <v>322</v>
      </c>
      <c r="E24" s="29"/>
      <c r="F24" s="178" t="s">
        <v>375</v>
      </c>
      <c r="G24" s="179">
        <v>86376</v>
      </c>
      <c r="H24" s="174"/>
      <c r="I24" s="85"/>
      <c r="J24" s="95"/>
      <c r="K24" s="85"/>
      <c r="L24" s="29"/>
      <c r="M24" s="85"/>
      <c r="N24" s="31"/>
      <c r="O24" s="175"/>
      <c r="P24" s="85"/>
      <c r="Q24" s="177" t="s">
        <v>319</v>
      </c>
      <c r="R24" s="29"/>
      <c r="S24" s="178" t="s">
        <v>281</v>
      </c>
      <c r="T24" s="179">
        <v>300</v>
      </c>
      <c r="U24" s="182"/>
      <c r="V24" s="85"/>
      <c r="W24" s="85"/>
      <c r="X24" s="173"/>
      <c r="Y24" s="29"/>
      <c r="Z24" s="85"/>
      <c r="AA24" s="31"/>
      <c r="AB24" s="29"/>
    </row>
    <row r="25" spans="2:28" ht="12.75" customHeight="1">
      <c r="B25" s="85"/>
      <c r="C25" s="85"/>
      <c r="D25" s="177"/>
      <c r="E25" s="29"/>
      <c r="F25" s="178"/>
      <c r="G25" s="179"/>
      <c r="H25" s="174"/>
      <c r="I25" s="89"/>
      <c r="J25" s="95"/>
      <c r="K25" s="85"/>
      <c r="L25" s="29"/>
      <c r="M25" s="85"/>
      <c r="N25" s="31"/>
      <c r="O25" s="175"/>
      <c r="Q25" s="177" t="s">
        <v>321</v>
      </c>
      <c r="R25" s="29"/>
      <c r="S25" s="178" t="s">
        <v>278</v>
      </c>
      <c r="T25" s="179">
        <v>34963</v>
      </c>
      <c r="U25" s="182"/>
      <c r="V25" s="85"/>
      <c r="W25" s="85"/>
      <c r="X25" s="173"/>
      <c r="Y25" s="29"/>
      <c r="Z25" s="85"/>
      <c r="AA25" s="31"/>
      <c r="AB25" s="29"/>
    </row>
    <row r="26" spans="2:28" ht="12.75" customHeight="1">
      <c r="B26" s="85" t="s">
        <v>445</v>
      </c>
      <c r="C26" s="85"/>
      <c r="D26" s="173"/>
      <c r="E26" s="29"/>
      <c r="F26" s="85"/>
      <c r="G26" s="183">
        <f>SUM(G27:G34)</f>
        <v>3361</v>
      </c>
      <c r="H26" s="182"/>
      <c r="I26" s="184"/>
      <c r="J26" s="95"/>
      <c r="K26" s="173"/>
      <c r="L26" s="29"/>
      <c r="M26" s="85"/>
      <c r="N26" s="31"/>
      <c r="O26" s="175"/>
      <c r="P26" s="29"/>
      <c r="Q26" s="177" t="s">
        <v>325</v>
      </c>
      <c r="R26" s="29"/>
      <c r="S26" s="178" t="s">
        <v>279</v>
      </c>
      <c r="T26" s="179">
        <v>20859</v>
      </c>
      <c r="U26" s="182"/>
      <c r="V26" s="85"/>
      <c r="W26" s="85"/>
      <c r="X26" s="173"/>
      <c r="Y26" s="29"/>
      <c r="Z26" s="85"/>
      <c r="AA26" s="31"/>
      <c r="AB26" s="29"/>
    </row>
    <row r="27" spans="2:28" ht="12.75" customHeight="1">
      <c r="B27" s="85"/>
      <c r="C27" s="85"/>
      <c r="D27" s="177" t="s">
        <v>322</v>
      </c>
      <c r="E27" s="29"/>
      <c r="F27" s="178" t="s">
        <v>277</v>
      </c>
      <c r="G27" s="179">
        <v>1051</v>
      </c>
      <c r="H27" s="174"/>
      <c r="I27" s="181"/>
      <c r="J27" s="85"/>
      <c r="K27" s="173"/>
      <c r="L27" s="29"/>
      <c r="M27" s="85"/>
      <c r="N27" s="31"/>
      <c r="O27" s="175"/>
      <c r="P27" s="85"/>
      <c r="Q27" s="173"/>
      <c r="R27" s="29"/>
      <c r="S27" s="85"/>
      <c r="T27" s="176"/>
      <c r="U27" s="182"/>
      <c r="V27" s="85"/>
      <c r="W27" s="85"/>
      <c r="X27" s="173"/>
      <c r="Y27" s="29"/>
      <c r="Z27" s="85"/>
      <c r="AA27" s="31"/>
      <c r="AB27" s="29"/>
    </row>
    <row r="28" spans="2:28" ht="12.75" customHeight="1">
      <c r="B28" s="85"/>
      <c r="C28" s="85"/>
      <c r="D28" s="177" t="s">
        <v>434</v>
      </c>
      <c r="E28" s="29"/>
      <c r="F28" s="178" t="s">
        <v>435</v>
      </c>
      <c r="G28" s="179">
        <v>677</v>
      </c>
      <c r="H28" s="174"/>
      <c r="K28" s="76"/>
      <c r="O28" s="175" t="s">
        <v>119</v>
      </c>
      <c r="P28" s="85"/>
      <c r="Q28" s="177" t="s">
        <v>327</v>
      </c>
      <c r="R28" s="29"/>
      <c r="S28" s="178" t="s">
        <v>385</v>
      </c>
      <c r="T28" s="179">
        <v>1149</v>
      </c>
      <c r="U28" s="174"/>
      <c r="V28" s="85"/>
      <c r="W28" s="85"/>
      <c r="X28" s="173"/>
      <c r="Y28" s="29"/>
      <c r="Z28" s="85"/>
      <c r="AA28" s="31"/>
      <c r="AB28" s="29"/>
    </row>
    <row r="29" spans="2:28" ht="12.75" customHeight="1">
      <c r="B29" s="85"/>
      <c r="C29" s="85"/>
      <c r="D29" s="177" t="s">
        <v>321</v>
      </c>
      <c r="E29" s="29"/>
      <c r="F29" s="178" t="s">
        <v>378</v>
      </c>
      <c r="G29" s="179">
        <v>275</v>
      </c>
      <c r="H29" s="174"/>
      <c r="K29" s="76"/>
      <c r="O29" s="175"/>
      <c r="Q29" s="177"/>
      <c r="R29" s="29"/>
      <c r="S29" s="178"/>
      <c r="T29" s="179"/>
      <c r="U29" s="174"/>
      <c r="V29" s="85"/>
      <c r="W29" s="85"/>
      <c r="X29" s="173"/>
      <c r="Y29" s="29"/>
      <c r="Z29" s="85"/>
      <c r="AA29" s="31"/>
    </row>
    <row r="30" spans="2:28" ht="12.75" customHeight="1">
      <c r="B30" s="85"/>
      <c r="D30" s="177" t="s">
        <v>321</v>
      </c>
      <c r="E30" s="29"/>
      <c r="F30" s="178" t="s">
        <v>436</v>
      </c>
      <c r="G30" s="179">
        <v>349</v>
      </c>
      <c r="H30" s="174"/>
      <c r="K30" s="76"/>
      <c r="N30" s="185"/>
      <c r="O30" s="175" t="s">
        <v>136</v>
      </c>
      <c r="Q30" s="177"/>
      <c r="R30" s="29"/>
      <c r="S30" s="178"/>
      <c r="T30" s="179">
        <f>SUM(T31:T32)</f>
        <v>77771</v>
      </c>
      <c r="U30" s="174"/>
      <c r="V30" s="85"/>
      <c r="W30" s="85"/>
      <c r="X30" s="173"/>
      <c r="Y30" s="29"/>
      <c r="Z30" s="85"/>
      <c r="AA30" s="31"/>
    </row>
    <row r="31" spans="2:28" ht="12.75" customHeight="1">
      <c r="B31" s="85"/>
      <c r="D31" s="177" t="s">
        <v>320</v>
      </c>
      <c r="E31" s="29"/>
      <c r="F31" s="178" t="s">
        <v>379</v>
      </c>
      <c r="G31" s="179">
        <v>218</v>
      </c>
      <c r="H31" s="174"/>
      <c r="K31" s="76"/>
      <c r="O31" s="175"/>
      <c r="Q31" s="173" t="s">
        <v>327</v>
      </c>
      <c r="R31" s="29"/>
      <c r="S31" s="85" t="s">
        <v>385</v>
      </c>
      <c r="T31" s="176">
        <v>741</v>
      </c>
      <c r="U31" s="174"/>
      <c r="V31" s="85"/>
      <c r="W31" s="85"/>
      <c r="X31" s="173"/>
      <c r="Y31" s="29"/>
      <c r="Z31" s="85"/>
      <c r="AA31" s="31"/>
    </row>
    <row r="32" spans="2:28" ht="12.75" customHeight="1">
      <c r="B32" s="25"/>
      <c r="D32" s="177" t="s">
        <v>376</v>
      </c>
      <c r="E32" s="29"/>
      <c r="F32" s="178" t="s">
        <v>381</v>
      </c>
      <c r="G32" s="179">
        <v>136</v>
      </c>
      <c r="H32" s="174"/>
      <c r="K32" s="76"/>
      <c r="N32" s="185"/>
      <c r="O32" s="175"/>
      <c r="P32" s="85"/>
      <c r="Q32" s="173" t="s">
        <v>321</v>
      </c>
      <c r="R32" s="29"/>
      <c r="S32" s="85" t="s">
        <v>374</v>
      </c>
      <c r="T32" s="179">
        <v>77030</v>
      </c>
      <c r="U32" s="174"/>
      <c r="V32" s="85"/>
      <c r="W32" s="85"/>
      <c r="X32" s="173"/>
      <c r="Y32" s="29"/>
      <c r="Z32" s="85"/>
      <c r="AA32" s="31"/>
    </row>
    <row r="33" spans="2:27" ht="12.75" customHeight="1">
      <c r="C33" s="85"/>
      <c r="D33" s="173" t="s">
        <v>366</v>
      </c>
      <c r="E33" s="29"/>
      <c r="F33" s="85" t="s">
        <v>368</v>
      </c>
      <c r="G33" s="183">
        <v>390</v>
      </c>
      <c r="H33" s="174"/>
      <c r="K33" s="76"/>
      <c r="O33" s="175"/>
      <c r="P33" s="29"/>
      <c r="Q33" s="177"/>
      <c r="R33" s="29"/>
      <c r="S33" s="178"/>
      <c r="T33" s="179"/>
      <c r="U33" s="174"/>
      <c r="V33" s="85"/>
      <c r="W33" s="85"/>
      <c r="X33" s="173"/>
      <c r="Y33" s="29"/>
      <c r="Z33" s="85"/>
      <c r="AA33" s="31"/>
    </row>
    <row r="34" spans="2:27" ht="12.75" customHeight="1">
      <c r="D34" s="177" t="s">
        <v>377</v>
      </c>
      <c r="E34" s="29"/>
      <c r="F34" s="178" t="s">
        <v>437</v>
      </c>
      <c r="G34" s="179">
        <v>265</v>
      </c>
      <c r="H34" s="174"/>
      <c r="K34" s="76"/>
      <c r="O34" s="175" t="s">
        <v>137</v>
      </c>
      <c r="P34" s="85"/>
      <c r="Q34" s="177"/>
      <c r="R34" s="29"/>
      <c r="S34" s="178"/>
      <c r="T34" s="179">
        <f>SUM(T35:T36)</f>
        <v>44436</v>
      </c>
      <c r="U34" s="174"/>
      <c r="V34" s="85"/>
      <c r="W34" s="85"/>
      <c r="X34" s="173"/>
      <c r="Y34" s="29"/>
      <c r="Z34" s="85"/>
      <c r="AA34" s="31"/>
    </row>
    <row r="35" spans="2:27" ht="12.75" customHeight="1">
      <c r="B35" s="85"/>
      <c r="C35" s="85"/>
      <c r="D35" s="177"/>
      <c r="E35" s="29"/>
      <c r="F35" s="178"/>
      <c r="G35" s="179"/>
      <c r="H35" s="174"/>
      <c r="K35" s="76"/>
      <c r="O35" s="175"/>
      <c r="P35" s="85"/>
      <c r="Q35" s="173" t="s">
        <v>324</v>
      </c>
      <c r="R35" s="29"/>
      <c r="S35" s="85" t="s">
        <v>295</v>
      </c>
      <c r="T35" s="176">
        <v>1860</v>
      </c>
      <c r="U35" s="174"/>
      <c r="V35" s="181"/>
      <c r="W35" s="85"/>
      <c r="X35" s="173"/>
      <c r="Y35" s="29"/>
      <c r="Z35" s="85"/>
      <c r="AA35" s="31"/>
    </row>
    <row r="36" spans="2:27" ht="12.75" customHeight="1">
      <c r="B36" s="25" t="s">
        <v>438</v>
      </c>
      <c r="C36" s="85"/>
      <c r="D36" s="177"/>
      <c r="E36" s="29"/>
      <c r="F36" s="178"/>
      <c r="G36" s="179">
        <f>SUM(G37:G41)</f>
        <v>50695</v>
      </c>
      <c r="H36" s="174"/>
      <c r="I36" s="184"/>
      <c r="J36" s="95"/>
      <c r="K36" s="85"/>
      <c r="L36" s="29"/>
      <c r="M36" s="85"/>
      <c r="N36" s="31"/>
      <c r="O36" s="175"/>
      <c r="P36" s="85"/>
      <c r="Q36" s="177" t="s">
        <v>322</v>
      </c>
      <c r="R36" s="29"/>
      <c r="S36" s="178" t="s">
        <v>375</v>
      </c>
      <c r="T36" s="179">
        <v>42576</v>
      </c>
      <c r="U36" s="174"/>
      <c r="V36" s="181"/>
      <c r="W36" s="85"/>
      <c r="X36" s="173"/>
      <c r="Y36" s="29"/>
      <c r="Z36" s="85"/>
      <c r="AA36" s="31"/>
    </row>
    <row r="37" spans="2:27" ht="12.75" customHeight="1">
      <c r="B37" s="85"/>
      <c r="D37" s="177" t="s">
        <v>324</v>
      </c>
      <c r="E37" s="29"/>
      <c r="F37" s="178" t="s">
        <v>295</v>
      </c>
      <c r="G37" s="179">
        <v>19660</v>
      </c>
      <c r="H37" s="174"/>
      <c r="I37" s="186"/>
      <c r="J37" s="95"/>
      <c r="K37" s="85"/>
      <c r="L37" s="29"/>
      <c r="M37" s="85"/>
      <c r="N37" s="31"/>
      <c r="O37" s="175"/>
      <c r="P37" s="85"/>
      <c r="Q37" s="173"/>
      <c r="R37" s="29"/>
      <c r="S37" s="85"/>
      <c r="T37" s="176"/>
      <c r="U37" s="174"/>
      <c r="V37" s="85"/>
      <c r="W37" s="85"/>
      <c r="X37" s="173"/>
      <c r="Y37" s="29"/>
      <c r="Z37" s="85"/>
      <c r="AA37" s="31"/>
    </row>
    <row r="38" spans="2:27" ht="12.75" customHeight="1">
      <c r="B38" s="25"/>
      <c r="C38" s="85"/>
      <c r="D38" s="177" t="s">
        <v>323</v>
      </c>
      <c r="E38" s="29"/>
      <c r="F38" s="178" t="s">
        <v>280</v>
      </c>
      <c r="G38" s="179">
        <v>5040</v>
      </c>
      <c r="H38" s="174"/>
      <c r="I38" s="85"/>
      <c r="J38" s="95"/>
      <c r="K38" s="85"/>
      <c r="L38" s="29"/>
      <c r="M38" s="85"/>
      <c r="N38" s="31"/>
      <c r="O38" s="175" t="s">
        <v>444</v>
      </c>
      <c r="P38" s="85"/>
      <c r="Q38" s="173" t="s">
        <v>322</v>
      </c>
      <c r="R38" s="29"/>
      <c r="S38" s="85" t="s">
        <v>283</v>
      </c>
      <c r="T38" s="179">
        <v>262</v>
      </c>
      <c r="U38" s="174"/>
      <c r="V38" s="85"/>
      <c r="W38" s="85"/>
      <c r="X38" s="76"/>
      <c r="AA38" s="31"/>
    </row>
    <row r="39" spans="2:27" ht="12.75" customHeight="1">
      <c r="B39" s="85"/>
      <c r="C39" s="85"/>
      <c r="D39" s="177" t="s">
        <v>318</v>
      </c>
      <c r="E39" s="29"/>
      <c r="F39" s="178" t="s">
        <v>371</v>
      </c>
      <c r="G39" s="179">
        <v>5045</v>
      </c>
      <c r="H39" s="174"/>
      <c r="I39" s="85"/>
      <c r="J39" s="95"/>
      <c r="K39" s="85"/>
      <c r="L39" s="29"/>
      <c r="M39" s="85"/>
      <c r="N39" s="31"/>
      <c r="O39" s="175"/>
      <c r="P39" s="85"/>
      <c r="Q39" s="177"/>
      <c r="R39" s="29"/>
      <c r="S39" s="178"/>
      <c r="T39" s="179"/>
      <c r="U39" s="174"/>
      <c r="V39" s="85"/>
      <c r="W39" s="85"/>
      <c r="X39" s="173"/>
      <c r="Y39" s="29"/>
      <c r="Z39" s="85"/>
      <c r="AA39" s="31"/>
    </row>
    <row r="40" spans="2:27" ht="12.75" customHeight="1">
      <c r="B40" s="85"/>
      <c r="C40" s="85"/>
      <c r="D40" s="177" t="s">
        <v>318</v>
      </c>
      <c r="E40" s="29"/>
      <c r="F40" s="178" t="s">
        <v>372</v>
      </c>
      <c r="G40" s="179">
        <v>20500</v>
      </c>
      <c r="H40" s="174"/>
      <c r="I40" s="85"/>
      <c r="J40" s="95"/>
      <c r="K40" s="85"/>
      <c r="L40" s="29"/>
      <c r="M40" s="85"/>
      <c r="N40" s="31"/>
      <c r="O40" s="175" t="s">
        <v>448</v>
      </c>
      <c r="P40" s="85"/>
      <c r="Q40" s="173"/>
      <c r="R40" s="29"/>
      <c r="S40" s="85"/>
      <c r="T40" s="179">
        <f>SUM(T41:T42)</f>
        <v>181</v>
      </c>
      <c r="U40" s="174"/>
      <c r="V40" s="85"/>
      <c r="W40" s="85"/>
      <c r="X40" s="173"/>
      <c r="Z40" s="85"/>
      <c r="AA40" s="31"/>
    </row>
    <row r="41" spans="2:27" ht="12.75" customHeight="1">
      <c r="B41" s="85"/>
      <c r="D41" s="177" t="s">
        <v>366</v>
      </c>
      <c r="E41" s="29"/>
      <c r="F41" s="178" t="s">
        <v>368</v>
      </c>
      <c r="G41" s="179">
        <v>450</v>
      </c>
      <c r="H41" s="174"/>
      <c r="I41" s="181"/>
      <c r="J41" s="85"/>
      <c r="K41" s="173"/>
      <c r="L41" s="29"/>
      <c r="M41" s="85"/>
      <c r="N41" s="31"/>
      <c r="O41" s="175"/>
      <c r="P41" s="85"/>
      <c r="Q41" s="177" t="s">
        <v>318</v>
      </c>
      <c r="R41" s="29"/>
      <c r="S41" s="178" t="s">
        <v>372</v>
      </c>
      <c r="T41" s="179">
        <v>147</v>
      </c>
      <c r="U41" s="174"/>
      <c r="V41" s="85"/>
      <c r="W41" s="85"/>
      <c r="X41" s="173"/>
      <c r="Y41" s="29"/>
      <c r="Z41" s="85"/>
      <c r="AA41" s="31"/>
    </row>
    <row r="42" spans="2:27" ht="12.75" customHeight="1">
      <c r="B42" s="85"/>
      <c r="C42" s="85"/>
      <c r="D42" s="177"/>
      <c r="E42" s="29"/>
      <c r="F42" s="178"/>
      <c r="G42" s="179"/>
      <c r="H42" s="174"/>
      <c r="I42" s="181"/>
      <c r="J42" s="85"/>
      <c r="K42" s="173"/>
      <c r="L42" s="29"/>
      <c r="M42" s="85"/>
      <c r="N42" s="31"/>
      <c r="O42" s="175"/>
      <c r="P42" s="85"/>
      <c r="Q42" s="177" t="s">
        <v>318</v>
      </c>
      <c r="R42" s="29"/>
      <c r="S42" s="178" t="s">
        <v>446</v>
      </c>
      <c r="T42" s="179">
        <v>34</v>
      </c>
      <c r="U42" s="174"/>
      <c r="V42" s="85"/>
      <c r="W42" s="85"/>
      <c r="X42" s="173"/>
      <c r="Y42" s="29"/>
      <c r="Z42" s="85"/>
      <c r="AA42" s="31"/>
    </row>
    <row r="43" spans="2:27" ht="12.75" customHeight="1">
      <c r="B43" s="85" t="s">
        <v>439</v>
      </c>
      <c r="C43" s="85"/>
      <c r="D43" s="177"/>
      <c r="E43" s="29"/>
      <c r="F43" s="178"/>
      <c r="G43" s="179">
        <f>SUM(G44:G47)</f>
        <v>5670</v>
      </c>
      <c r="H43" s="174"/>
      <c r="I43" s="85"/>
      <c r="J43" s="95"/>
      <c r="K43" s="85"/>
      <c r="L43" s="29"/>
      <c r="M43" s="85"/>
      <c r="N43" s="31"/>
      <c r="O43" s="175"/>
      <c r="P43" s="85"/>
      <c r="Q43" s="177"/>
      <c r="R43" s="29"/>
      <c r="S43" s="178"/>
      <c r="T43" s="179"/>
      <c r="U43" s="174"/>
      <c r="V43" s="85"/>
      <c r="W43" s="85"/>
      <c r="X43" s="173"/>
      <c r="Y43" s="29"/>
      <c r="Z43" s="85"/>
      <c r="AA43" s="31"/>
    </row>
    <row r="44" spans="2:27" ht="12.75" customHeight="1">
      <c r="B44" s="85"/>
      <c r="C44" s="85"/>
      <c r="D44" s="177" t="s">
        <v>324</v>
      </c>
      <c r="E44" s="29"/>
      <c r="F44" s="178" t="s">
        <v>295</v>
      </c>
      <c r="G44" s="179">
        <v>1660</v>
      </c>
      <c r="H44" s="174"/>
      <c r="I44" s="85"/>
      <c r="J44" s="95"/>
      <c r="K44" s="85"/>
      <c r="L44" s="29"/>
      <c r="M44" s="85"/>
      <c r="N44" s="31"/>
      <c r="O44" s="175"/>
      <c r="P44" s="85"/>
      <c r="Q44" s="177"/>
      <c r="R44" s="29"/>
      <c r="S44" s="178"/>
      <c r="T44" s="179"/>
      <c r="U44" s="174"/>
      <c r="V44" s="181"/>
      <c r="W44" s="85"/>
      <c r="X44" s="173"/>
      <c r="Y44" s="29"/>
      <c r="Z44" s="184"/>
      <c r="AA44" s="31"/>
    </row>
    <row r="45" spans="2:27" ht="12.75" customHeight="1">
      <c r="B45" s="85"/>
      <c r="C45" s="85"/>
      <c r="D45" s="173" t="s">
        <v>323</v>
      </c>
      <c r="E45" s="29"/>
      <c r="F45" s="85" t="s">
        <v>280</v>
      </c>
      <c r="G45" s="176">
        <v>260</v>
      </c>
      <c r="H45" s="174"/>
      <c r="I45" s="89"/>
      <c r="J45" s="95"/>
      <c r="K45" s="85"/>
      <c r="L45" s="29"/>
      <c r="M45" s="85"/>
      <c r="N45" s="31"/>
      <c r="O45" s="175"/>
      <c r="P45" s="85"/>
      <c r="Q45" s="177"/>
      <c r="R45" s="29"/>
      <c r="S45" s="178"/>
      <c r="T45" s="179"/>
      <c r="U45" s="174"/>
      <c r="V45" s="186"/>
      <c r="W45" s="85"/>
      <c r="X45" s="173"/>
      <c r="Y45" s="29"/>
      <c r="Z45" s="85"/>
      <c r="AA45" s="31"/>
    </row>
    <row r="46" spans="2:27" ht="12.75" customHeight="1">
      <c r="B46" s="181"/>
      <c r="C46" s="85"/>
      <c r="D46" s="177" t="s">
        <v>318</v>
      </c>
      <c r="E46" s="29"/>
      <c r="F46" s="178" t="s">
        <v>371</v>
      </c>
      <c r="G46" s="179">
        <v>990</v>
      </c>
      <c r="H46" s="174"/>
      <c r="I46" s="85"/>
      <c r="J46" s="95"/>
      <c r="K46" s="85"/>
      <c r="L46" s="29"/>
      <c r="M46" s="85"/>
      <c r="N46" s="31"/>
      <c r="O46" s="175"/>
      <c r="P46" s="85"/>
      <c r="Q46" s="177"/>
      <c r="R46" s="29"/>
      <c r="S46" s="178"/>
      <c r="T46" s="179"/>
      <c r="U46" s="174"/>
      <c r="V46" s="85"/>
      <c r="W46" s="85"/>
      <c r="X46" s="173"/>
      <c r="Y46" s="29"/>
      <c r="Z46" s="85"/>
      <c r="AA46" s="31"/>
    </row>
    <row r="47" spans="2:27" ht="12.75" customHeight="1">
      <c r="B47" s="85"/>
      <c r="C47" s="85"/>
      <c r="D47" s="177" t="s">
        <v>318</v>
      </c>
      <c r="E47" s="29"/>
      <c r="F47" s="178" t="s">
        <v>372</v>
      </c>
      <c r="G47" s="179">
        <v>2760</v>
      </c>
      <c r="H47" s="174"/>
      <c r="I47" s="85"/>
      <c r="J47" s="95"/>
      <c r="K47" s="85"/>
      <c r="L47" s="29"/>
      <c r="M47" s="85"/>
      <c r="N47" s="31"/>
      <c r="O47" s="175"/>
      <c r="P47" s="85"/>
      <c r="Q47" s="177"/>
      <c r="R47" s="29"/>
      <c r="S47" s="178"/>
      <c r="T47" s="179"/>
      <c r="U47" s="174"/>
      <c r="V47" s="85"/>
      <c r="W47" s="85"/>
      <c r="X47" s="173"/>
      <c r="Y47" s="29"/>
      <c r="Z47" s="85"/>
      <c r="AA47" s="31"/>
    </row>
    <row r="48" spans="2:27" ht="12.75" customHeight="1">
      <c r="B48" s="85"/>
      <c r="C48" s="85"/>
      <c r="D48" s="173"/>
      <c r="E48" s="29"/>
      <c r="F48" s="85"/>
      <c r="G48" s="176"/>
      <c r="H48" s="174"/>
      <c r="I48" s="85"/>
      <c r="J48" s="95"/>
      <c r="K48" s="85"/>
      <c r="L48" s="29"/>
      <c r="M48" s="85"/>
      <c r="N48" s="31"/>
      <c r="O48" s="175"/>
      <c r="P48" s="85"/>
      <c r="Q48" s="177"/>
      <c r="R48" s="29"/>
      <c r="S48" s="178"/>
      <c r="T48" s="179"/>
      <c r="U48" s="174"/>
      <c r="V48" s="85"/>
      <c r="W48" s="85"/>
      <c r="X48" s="173"/>
      <c r="Y48" s="29"/>
      <c r="Z48" s="85"/>
      <c r="AA48" s="31"/>
    </row>
    <row r="49" spans="2:42" ht="6.75" customHeight="1" thickBot="1">
      <c r="B49" s="27"/>
      <c r="C49" s="104"/>
      <c r="D49" s="27"/>
      <c r="E49" s="33"/>
      <c r="F49" s="27"/>
      <c r="G49" s="187"/>
      <c r="H49" s="188"/>
      <c r="I49" s="27"/>
      <c r="J49" s="104"/>
      <c r="K49" s="27"/>
      <c r="L49" s="33"/>
      <c r="M49" s="27"/>
      <c r="N49" s="105"/>
      <c r="O49" s="189"/>
      <c r="P49" s="27"/>
      <c r="Q49" s="190"/>
      <c r="R49" s="33"/>
      <c r="S49" s="27"/>
      <c r="T49" s="187"/>
      <c r="U49" s="191"/>
      <c r="V49" s="27"/>
      <c r="W49" s="27"/>
      <c r="X49" s="81"/>
      <c r="Y49" s="33"/>
      <c r="Z49" s="33"/>
      <c r="AA49" s="105"/>
      <c r="AP49" s="29"/>
    </row>
    <row r="50" spans="2:42" ht="15" customHeight="1">
      <c r="B50" s="23" t="s">
        <v>166</v>
      </c>
      <c r="C50" s="29"/>
      <c r="D50" s="29"/>
      <c r="E50" s="29"/>
      <c r="F50" s="29"/>
      <c r="AP50" s="29"/>
    </row>
    <row r="51" spans="2:42" ht="12" customHeight="1">
      <c r="AP51" s="29"/>
    </row>
    <row r="52" spans="2:42" ht="12" customHeight="1">
      <c r="AP52" s="29"/>
    </row>
    <row r="53" spans="2:42" ht="12" customHeight="1">
      <c r="AP53" s="29"/>
    </row>
    <row r="54" spans="2:42" ht="13.5" customHeight="1">
      <c r="I54" s="123"/>
      <c r="J54" s="123"/>
      <c r="K54" s="123"/>
      <c r="L54" s="123"/>
      <c r="M54" s="123"/>
      <c r="N54" s="123"/>
      <c r="O54" s="123"/>
      <c r="P54" s="192"/>
      <c r="AP54" s="29"/>
    </row>
  </sheetData>
  <mergeCells count="6">
    <mergeCell ref="K2:Q2"/>
    <mergeCell ref="X4:Z4"/>
    <mergeCell ref="B3:E3"/>
    <mergeCell ref="D4:F4"/>
    <mergeCell ref="K4:M4"/>
    <mergeCell ref="Q4:S4"/>
  </mergeCells>
  <phoneticPr fontId="1"/>
  <printOptions horizontalCentered="1"/>
  <pageMargins left="0.19685039370078741" right="0.19685039370078741" top="0.39370078740157483" bottom="0.19685039370078741" header="0.51181102362204722" footer="0.51181102362204722"/>
  <pageSetup paperSize="9" scale="78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U57"/>
  <sheetViews>
    <sheetView showGridLines="0" tabSelected="1" view="pageBreakPreview" zoomScale="110" zoomScaleNormal="100" zoomScaleSheetLayoutView="110" workbookViewId="0">
      <selection activeCell="K13" sqref="K13"/>
    </sheetView>
  </sheetViews>
  <sheetFormatPr defaultColWidth="9" defaultRowHeight="13.2"/>
  <cols>
    <col min="1" max="1" width="4.6640625" style="23" customWidth="1"/>
    <col min="2" max="2" width="2.6640625" style="23" customWidth="1"/>
    <col min="3" max="3" width="16.77734375" style="23" bestFit="1" customWidth="1"/>
    <col min="4" max="4" width="0.88671875" style="23" customWidth="1"/>
    <col min="5" max="5" width="13.21875" style="23" customWidth="1"/>
    <col min="6" max="6" width="7.77734375" style="23" bestFit="1" customWidth="1"/>
    <col min="7" max="7" width="13.21875" style="23" customWidth="1"/>
    <col min="8" max="8" width="7.77734375" style="23" bestFit="1" customWidth="1"/>
    <col min="9" max="9" width="14.77734375" style="23" customWidth="1"/>
    <col min="10" max="10" width="13.33203125" style="23" customWidth="1"/>
    <col min="11" max="11" width="7.77734375" style="23" bestFit="1" customWidth="1"/>
    <col min="12" max="12" width="13.33203125" style="23" customWidth="1"/>
    <col min="13" max="13" width="7.77734375" style="23" bestFit="1" customWidth="1"/>
    <col min="14" max="14" width="13.33203125" style="23" customWidth="1"/>
    <col min="15" max="16" width="11.6640625" style="23" customWidth="1"/>
    <col min="17" max="17" width="10.6640625" style="23" customWidth="1"/>
    <col min="18" max="18" width="2.6640625" style="23" customWidth="1"/>
    <col min="19" max="19" width="12.6640625" style="23" bestFit="1" customWidth="1"/>
    <col min="20" max="20" width="2.33203125" style="23" customWidth="1"/>
    <col min="21" max="16384" width="9" style="23"/>
  </cols>
  <sheetData>
    <row r="1" spans="2:21" ht="13.5" customHeight="1"/>
    <row r="2" spans="2:21" ht="18" customHeight="1">
      <c r="F2" s="123"/>
      <c r="G2" s="123"/>
      <c r="H2" s="124" t="s">
        <v>254</v>
      </c>
      <c r="I2" s="292" t="s">
        <v>364</v>
      </c>
      <c r="J2" s="292"/>
      <c r="K2" s="292"/>
      <c r="L2" s="292"/>
      <c r="M2" s="292"/>
    </row>
    <row r="3" spans="2:21" ht="18" customHeight="1" thickBot="1">
      <c r="C3" s="23" t="s">
        <v>144</v>
      </c>
    </row>
    <row r="4" spans="2:21" ht="18" customHeight="1">
      <c r="B4" s="330" t="s">
        <v>145</v>
      </c>
      <c r="C4" s="330"/>
      <c r="D4" s="125"/>
      <c r="E4" s="325" t="s">
        <v>358</v>
      </c>
      <c r="F4" s="326"/>
      <c r="G4" s="326"/>
      <c r="H4" s="326"/>
      <c r="I4" s="327"/>
      <c r="J4" s="319" t="s">
        <v>345</v>
      </c>
      <c r="K4" s="281"/>
      <c r="L4" s="281"/>
      <c r="M4" s="281"/>
      <c r="N4" s="282"/>
      <c r="O4" s="36" t="s">
        <v>146</v>
      </c>
      <c r="P4" s="36" t="s">
        <v>147</v>
      </c>
      <c r="Q4" s="321" t="s">
        <v>148</v>
      </c>
      <c r="R4" s="322"/>
      <c r="S4" s="36" t="s">
        <v>149</v>
      </c>
    </row>
    <row r="5" spans="2:21" ht="18" customHeight="1">
      <c r="B5" s="292"/>
      <c r="C5" s="292"/>
      <c r="D5" s="84"/>
      <c r="E5" s="328" t="s">
        <v>150</v>
      </c>
      <c r="F5" s="329"/>
      <c r="G5" s="328" t="s">
        <v>151</v>
      </c>
      <c r="H5" s="329"/>
      <c r="I5" s="126" t="s">
        <v>152</v>
      </c>
      <c r="J5" s="328" t="s">
        <v>150</v>
      </c>
      <c r="K5" s="329"/>
      <c r="L5" s="328" t="s">
        <v>151</v>
      </c>
      <c r="M5" s="329"/>
      <c r="N5" s="126" t="s">
        <v>152</v>
      </c>
      <c r="O5" s="127" t="s">
        <v>153</v>
      </c>
      <c r="P5" s="127" t="s">
        <v>154</v>
      </c>
      <c r="Q5" s="323" t="s">
        <v>155</v>
      </c>
      <c r="R5" s="285"/>
      <c r="S5" s="127"/>
    </row>
    <row r="6" spans="2:21" ht="18" customHeight="1">
      <c r="B6" s="331"/>
      <c r="C6" s="331"/>
      <c r="D6" s="128"/>
      <c r="E6" s="129" t="s">
        <v>156</v>
      </c>
      <c r="F6" s="130" t="s">
        <v>157</v>
      </c>
      <c r="G6" s="127" t="s">
        <v>158</v>
      </c>
      <c r="H6" s="130" t="s">
        <v>157</v>
      </c>
      <c r="I6" s="127" t="s">
        <v>159</v>
      </c>
      <c r="J6" s="40" t="s">
        <v>455</v>
      </c>
      <c r="K6" s="130" t="s">
        <v>157</v>
      </c>
      <c r="L6" s="127" t="s">
        <v>456</v>
      </c>
      <c r="M6" s="130" t="s">
        <v>157</v>
      </c>
      <c r="N6" s="127" t="s">
        <v>457</v>
      </c>
      <c r="O6" s="131" t="s">
        <v>160</v>
      </c>
      <c r="P6" s="131" t="s">
        <v>160</v>
      </c>
      <c r="Q6" s="324" t="s">
        <v>160</v>
      </c>
      <c r="R6" s="273"/>
      <c r="S6" s="129" t="s">
        <v>161</v>
      </c>
    </row>
    <row r="7" spans="2:21" s="24" customFormat="1" ht="15.9" customHeight="1">
      <c r="B7" s="24" t="s">
        <v>204</v>
      </c>
      <c r="E7" s="132">
        <f>SUM(E9:E56)</f>
        <v>1024377868</v>
      </c>
      <c r="F7" s="133">
        <v>100</v>
      </c>
      <c r="G7" s="133">
        <f>SUM(G9:G56)</f>
        <v>142655745</v>
      </c>
      <c r="H7" s="133">
        <f>SUM(H9:H56)</f>
        <v>99.999999999999986</v>
      </c>
      <c r="I7" s="133">
        <f>SUM(I9:I56)</f>
        <v>1167033613</v>
      </c>
      <c r="J7" s="134">
        <f>SUM(J9:J56)</f>
        <v>881010786</v>
      </c>
      <c r="K7" s="135">
        <v>100</v>
      </c>
      <c r="L7" s="135">
        <f>SUM(L9:L56)</f>
        <v>110307473</v>
      </c>
      <c r="M7" s="135">
        <f>SUM(M9:M56)</f>
        <v>100.00000000000001</v>
      </c>
      <c r="N7" s="135">
        <f>SUM(N9:N56)</f>
        <v>991318259</v>
      </c>
      <c r="O7" s="136">
        <f>E7/J7*100</f>
        <v>116.27302233732244</v>
      </c>
      <c r="P7" s="136">
        <f>G7/L7*100</f>
        <v>129.32554895895402</v>
      </c>
      <c r="Q7" s="136">
        <f>I7/N7*100</f>
        <v>117.72542293100243</v>
      </c>
      <c r="R7" s="136"/>
      <c r="S7" s="24" t="s">
        <v>205</v>
      </c>
    </row>
    <row r="8" spans="2:21" ht="12" customHeight="1">
      <c r="E8" s="66"/>
      <c r="F8" s="137"/>
      <c r="G8" s="138"/>
      <c r="H8" s="137"/>
      <c r="I8" s="138"/>
      <c r="J8" s="31"/>
      <c r="K8" s="139"/>
      <c r="L8" s="140"/>
      <c r="M8" s="139"/>
      <c r="N8" s="140"/>
      <c r="O8" s="139"/>
      <c r="P8" s="139"/>
      <c r="Q8" s="139"/>
      <c r="R8" s="139"/>
      <c r="S8" s="123"/>
      <c r="U8" s="141"/>
    </row>
    <row r="9" spans="2:21" ht="14.1" customHeight="1">
      <c r="C9" s="25" t="s">
        <v>22</v>
      </c>
      <c r="D9" s="84"/>
      <c r="E9" s="142">
        <v>87189315</v>
      </c>
      <c r="F9" s="137">
        <f>E9/$E$7*100</f>
        <v>8.5114407215990333</v>
      </c>
      <c r="G9" s="142">
        <v>0</v>
      </c>
      <c r="H9" s="143">
        <f>G9/$G$7*100</f>
        <v>0</v>
      </c>
      <c r="I9" s="144">
        <f>E9+G9</f>
        <v>87189315</v>
      </c>
      <c r="J9" s="145">
        <v>53067942</v>
      </c>
      <c r="K9" s="139">
        <f>J9/$J$7*100</f>
        <v>6.0235292056912453</v>
      </c>
      <c r="L9" s="145">
        <v>0</v>
      </c>
      <c r="M9" s="146">
        <f>L9/$L$7*100</f>
        <v>0</v>
      </c>
      <c r="N9" s="147">
        <f>J9+L9</f>
        <v>53067942</v>
      </c>
      <c r="O9" s="148">
        <f>IF(E9&gt;0,IF(J9&gt;0,E9/J9*100,"－  "),"－  ")</f>
        <v>164.2975244828601</v>
      </c>
      <c r="P9" s="148" t="str">
        <f>IF(G9&gt;0,IF(L9&gt;0,G9/L9*100,"－  "),"－  ")</f>
        <v xml:space="preserve">－  </v>
      </c>
      <c r="Q9" s="139">
        <f>I9/N9*100</f>
        <v>164.2975244828601</v>
      </c>
      <c r="R9" s="139"/>
      <c r="S9" s="149" t="str">
        <f>C9</f>
        <v>カナダ</v>
      </c>
    </row>
    <row r="10" spans="2:21" ht="14.1" customHeight="1">
      <c r="C10" s="25" t="s">
        <v>301</v>
      </c>
      <c r="D10" s="84"/>
      <c r="E10" s="142">
        <v>444104729</v>
      </c>
      <c r="F10" s="137">
        <f t="shared" ref="F10:F56" si="0">E10/$E$7*100</f>
        <v>43.353604453312926</v>
      </c>
      <c r="G10" s="142">
        <v>6109484</v>
      </c>
      <c r="H10" s="143">
        <f t="shared" ref="H10:H56" si="1">G10/$G$7*100</f>
        <v>4.2826764530233259</v>
      </c>
      <c r="I10" s="144">
        <f t="shared" ref="I10:I56" si="2">E10+G10</f>
        <v>450214213</v>
      </c>
      <c r="J10" s="145">
        <v>306024100</v>
      </c>
      <c r="K10" s="139">
        <f t="shared" ref="K10:K56" si="3">J10/$J$7*100</f>
        <v>34.735567925271688</v>
      </c>
      <c r="L10" s="145">
        <v>6017154</v>
      </c>
      <c r="M10" s="146">
        <f>L10/$L$7*100</f>
        <v>5.4548924350755454</v>
      </c>
      <c r="N10" s="147">
        <f t="shared" ref="N10:N40" si="4">J10+L10</f>
        <v>312041254</v>
      </c>
      <c r="O10" s="148">
        <f t="shared" ref="O10:O56" si="5">IF(E10&gt;0,IF(J10&gt;0,E10/J10*100,"－  "),"－  ")</f>
        <v>145.12083492770665</v>
      </c>
      <c r="P10" s="148">
        <f t="shared" ref="P10:P40" si="6">IF(G10&gt;0,IF(L10&gt;0,G10/L10*100,"－  "),"－  ")</f>
        <v>101.53444635121519</v>
      </c>
      <c r="Q10" s="139">
        <f t="shared" ref="Q10:Q56" si="7">I10/N10*100</f>
        <v>144.28034986681601</v>
      </c>
      <c r="R10" s="139"/>
      <c r="S10" s="150" t="str">
        <f t="shared" ref="S10:S40" si="8">C10</f>
        <v>アメリカ合衆国</v>
      </c>
    </row>
    <row r="11" spans="2:21" ht="14.1" customHeight="1">
      <c r="C11" s="25" t="s">
        <v>24</v>
      </c>
      <c r="D11" s="84"/>
      <c r="E11" s="142">
        <v>50145916</v>
      </c>
      <c r="F11" s="137">
        <f t="shared" si="0"/>
        <v>4.8952557026544428</v>
      </c>
      <c r="G11" s="142">
        <v>9718974</v>
      </c>
      <c r="H11" s="143">
        <f t="shared" si="1"/>
        <v>6.8128865052017362</v>
      </c>
      <c r="I11" s="144">
        <f t="shared" si="2"/>
        <v>59864890</v>
      </c>
      <c r="J11" s="145">
        <v>35578379</v>
      </c>
      <c r="K11" s="139">
        <f t="shared" si="3"/>
        <v>4.0383590718036908</v>
      </c>
      <c r="L11" s="145">
        <v>3549304</v>
      </c>
      <c r="M11" s="146">
        <f t="shared" ref="M10:M56" si="9">L11/$L$7*100</f>
        <v>3.2176460066309378</v>
      </c>
      <c r="N11" s="147">
        <f t="shared" si="4"/>
        <v>39127683</v>
      </c>
      <c r="O11" s="148">
        <f t="shared" si="5"/>
        <v>140.94491488777496</v>
      </c>
      <c r="P11" s="148">
        <f t="shared" si="6"/>
        <v>273.82760112968623</v>
      </c>
      <c r="Q11" s="139">
        <f t="shared" si="7"/>
        <v>152.99881160865058</v>
      </c>
      <c r="R11" s="139"/>
      <c r="S11" s="149" t="str">
        <f t="shared" si="8"/>
        <v>メキシコ</v>
      </c>
    </row>
    <row r="12" spans="2:21" ht="14.1" customHeight="1">
      <c r="C12" s="25" t="s">
        <v>25</v>
      </c>
      <c r="D12" s="84"/>
      <c r="E12" s="142">
        <v>0</v>
      </c>
      <c r="F12" s="151">
        <f t="shared" si="0"/>
        <v>0</v>
      </c>
      <c r="G12" s="142">
        <v>7039366</v>
      </c>
      <c r="H12" s="143">
        <f t="shared" si="1"/>
        <v>4.9345128021307518</v>
      </c>
      <c r="I12" s="144">
        <f t="shared" si="2"/>
        <v>7039366</v>
      </c>
      <c r="J12" s="145">
        <v>0</v>
      </c>
      <c r="K12" s="146">
        <f>J12/$J$7*100</f>
        <v>0</v>
      </c>
      <c r="L12" s="145">
        <v>8064833</v>
      </c>
      <c r="M12" s="146">
        <f t="shared" si="9"/>
        <v>7.3112299472221611</v>
      </c>
      <c r="N12" s="147">
        <f t="shared" si="4"/>
        <v>8064833</v>
      </c>
      <c r="O12" s="148" t="str">
        <f t="shared" si="5"/>
        <v xml:space="preserve">－  </v>
      </c>
      <c r="P12" s="148">
        <f t="shared" si="6"/>
        <v>87.28470880922147</v>
      </c>
      <c r="Q12" s="139">
        <f t="shared" si="7"/>
        <v>87.28470880922147</v>
      </c>
      <c r="R12" s="139"/>
      <c r="S12" s="149" t="str">
        <f t="shared" si="8"/>
        <v>ブラジル</v>
      </c>
    </row>
    <row r="13" spans="2:21" ht="14.1" customHeight="1">
      <c r="C13" s="25" t="s">
        <v>187</v>
      </c>
      <c r="D13" s="84"/>
      <c r="E13" s="142">
        <v>3182903</v>
      </c>
      <c r="F13" s="137">
        <f t="shared" si="0"/>
        <v>0.31071571335432246</v>
      </c>
      <c r="G13" s="142">
        <v>0</v>
      </c>
      <c r="H13" s="143">
        <f t="shared" si="1"/>
        <v>0</v>
      </c>
      <c r="I13" s="144">
        <f t="shared" si="2"/>
        <v>3182903</v>
      </c>
      <c r="J13" s="145">
        <v>1855788</v>
      </c>
      <c r="K13" s="139">
        <f t="shared" si="3"/>
        <v>0.21064305108291831</v>
      </c>
      <c r="L13" s="145">
        <v>2240</v>
      </c>
      <c r="M13" s="146">
        <f t="shared" si="9"/>
        <v>2.0306874403695206E-3</v>
      </c>
      <c r="N13" s="147">
        <f t="shared" si="4"/>
        <v>1858028</v>
      </c>
      <c r="O13" s="148">
        <f t="shared" si="5"/>
        <v>171.51220936874253</v>
      </c>
      <c r="P13" s="148" t="str">
        <f t="shared" si="6"/>
        <v xml:space="preserve">－  </v>
      </c>
      <c r="Q13" s="139">
        <f>I13/N13*100</f>
        <v>171.30543780825693</v>
      </c>
      <c r="R13" s="139"/>
      <c r="S13" s="149" t="str">
        <f t="shared" si="8"/>
        <v>チリ</v>
      </c>
    </row>
    <row r="14" spans="2:21" ht="14.1" customHeight="1">
      <c r="C14" s="25" t="s">
        <v>26</v>
      </c>
      <c r="D14" s="84"/>
      <c r="E14" s="142">
        <v>1933967</v>
      </c>
      <c r="F14" s="137">
        <f t="shared" si="0"/>
        <v>0.18879429753552621</v>
      </c>
      <c r="G14" s="142">
        <v>0</v>
      </c>
      <c r="H14" s="143">
        <f t="shared" si="1"/>
        <v>0</v>
      </c>
      <c r="I14" s="144">
        <f t="shared" si="2"/>
        <v>1933967</v>
      </c>
      <c r="J14" s="145">
        <v>3560282</v>
      </c>
      <c r="K14" s="139">
        <f t="shared" si="3"/>
        <v>0.4041133271664622</v>
      </c>
      <c r="L14" s="145">
        <v>0</v>
      </c>
      <c r="M14" s="146">
        <f t="shared" si="9"/>
        <v>0</v>
      </c>
      <c r="N14" s="147">
        <f t="shared" si="4"/>
        <v>3560282</v>
      </c>
      <c r="O14" s="148">
        <f t="shared" si="5"/>
        <v>54.320612805390134</v>
      </c>
      <c r="P14" s="148" t="str">
        <f t="shared" si="6"/>
        <v xml:space="preserve">－  </v>
      </c>
      <c r="Q14" s="139">
        <f t="shared" si="7"/>
        <v>54.320612805390134</v>
      </c>
      <c r="R14" s="139"/>
      <c r="S14" s="149" t="str">
        <f t="shared" si="8"/>
        <v>デンマーク</v>
      </c>
    </row>
    <row r="15" spans="2:21" ht="14.1" customHeight="1">
      <c r="C15" s="25" t="s">
        <v>27</v>
      </c>
      <c r="D15" s="84"/>
      <c r="E15" s="142">
        <v>33917747</v>
      </c>
      <c r="F15" s="137">
        <f t="shared" si="0"/>
        <v>3.3110581612058021</v>
      </c>
      <c r="G15" s="142">
        <v>0</v>
      </c>
      <c r="H15" s="143">
        <f>G15/$G$7*100</f>
        <v>0</v>
      </c>
      <c r="I15" s="144">
        <f t="shared" si="2"/>
        <v>33917747</v>
      </c>
      <c r="J15" s="145">
        <v>37626754</v>
      </c>
      <c r="K15" s="139">
        <f t="shared" si="3"/>
        <v>4.2708619006623598</v>
      </c>
      <c r="L15" s="145">
        <v>0</v>
      </c>
      <c r="M15" s="146">
        <f t="shared" si="9"/>
        <v>0</v>
      </c>
      <c r="N15" s="147">
        <f t="shared" si="4"/>
        <v>37626754</v>
      </c>
      <c r="O15" s="148">
        <f t="shared" si="5"/>
        <v>90.142633616495331</v>
      </c>
      <c r="P15" s="148" t="str">
        <f t="shared" si="6"/>
        <v xml:space="preserve">－  </v>
      </c>
      <c r="Q15" s="139">
        <f t="shared" si="7"/>
        <v>90.142633616495331</v>
      </c>
      <c r="R15" s="139"/>
      <c r="S15" s="149" t="str">
        <f t="shared" si="8"/>
        <v>イギリス</v>
      </c>
    </row>
    <row r="16" spans="2:21" ht="14.1" customHeight="1">
      <c r="C16" s="25" t="s">
        <v>28</v>
      </c>
      <c r="D16" s="84"/>
      <c r="E16" s="142">
        <v>6342885</v>
      </c>
      <c r="F16" s="137">
        <f t="shared" si="0"/>
        <v>0.6191938734857555</v>
      </c>
      <c r="G16" s="142">
        <v>0</v>
      </c>
      <c r="H16" s="143">
        <f t="shared" si="1"/>
        <v>0</v>
      </c>
      <c r="I16" s="144">
        <f t="shared" si="2"/>
        <v>6342885</v>
      </c>
      <c r="J16" s="145">
        <v>14237312</v>
      </c>
      <c r="K16" s="139">
        <f>J16/$J$7*100</f>
        <v>1.616020169814357</v>
      </c>
      <c r="L16" s="145">
        <v>0</v>
      </c>
      <c r="M16" s="146">
        <f t="shared" si="9"/>
        <v>0</v>
      </c>
      <c r="N16" s="147">
        <f t="shared" si="4"/>
        <v>14237312</v>
      </c>
      <c r="O16" s="148">
        <f t="shared" si="5"/>
        <v>44.551141395229656</v>
      </c>
      <c r="P16" s="148" t="str">
        <f t="shared" si="6"/>
        <v xml:space="preserve">－  </v>
      </c>
      <c r="Q16" s="139">
        <f t="shared" si="7"/>
        <v>44.551141395229656</v>
      </c>
      <c r="R16" s="139"/>
      <c r="S16" s="149" t="str">
        <f t="shared" si="8"/>
        <v>オランダ</v>
      </c>
    </row>
    <row r="17" spans="3:19" ht="14.1" customHeight="1">
      <c r="C17" s="25" t="s">
        <v>29</v>
      </c>
      <c r="D17" s="84"/>
      <c r="E17" s="142">
        <v>6775038</v>
      </c>
      <c r="F17" s="137">
        <f t="shared" si="0"/>
        <v>0.66138074744113862</v>
      </c>
      <c r="G17" s="142">
        <v>0</v>
      </c>
      <c r="H17" s="143">
        <f t="shared" si="1"/>
        <v>0</v>
      </c>
      <c r="I17" s="144">
        <f t="shared" si="2"/>
        <v>6775038</v>
      </c>
      <c r="J17" s="145">
        <v>18540739</v>
      </c>
      <c r="K17" s="139">
        <f t="shared" si="3"/>
        <v>2.1044849046831078</v>
      </c>
      <c r="L17" s="145">
        <v>0</v>
      </c>
      <c r="M17" s="146">
        <f t="shared" si="9"/>
        <v>0</v>
      </c>
      <c r="N17" s="147">
        <f t="shared" si="4"/>
        <v>18540739</v>
      </c>
      <c r="O17" s="148">
        <f t="shared" si="5"/>
        <v>36.54135900408285</v>
      </c>
      <c r="P17" s="148" t="str">
        <f t="shared" si="6"/>
        <v xml:space="preserve">－  </v>
      </c>
      <c r="Q17" s="139">
        <f t="shared" si="7"/>
        <v>36.54135900408285</v>
      </c>
      <c r="R17" s="139"/>
      <c r="S17" s="149" t="str">
        <f t="shared" si="8"/>
        <v>ベルギー</v>
      </c>
    </row>
    <row r="18" spans="3:19" ht="14.1" customHeight="1">
      <c r="C18" s="25" t="s">
        <v>30</v>
      </c>
      <c r="D18" s="84"/>
      <c r="E18" s="142">
        <v>12978778</v>
      </c>
      <c r="F18" s="137">
        <f t="shared" si="0"/>
        <v>1.2669912544420572</v>
      </c>
      <c r="G18" s="142">
        <v>228779</v>
      </c>
      <c r="H18" s="143">
        <f t="shared" si="1"/>
        <v>0.16037138917889357</v>
      </c>
      <c r="I18" s="144">
        <f t="shared" si="2"/>
        <v>13207557</v>
      </c>
      <c r="J18" s="145">
        <v>17943883</v>
      </c>
      <c r="K18" s="139">
        <f t="shared" si="3"/>
        <v>2.0367381745085695</v>
      </c>
      <c r="L18" s="145">
        <v>230745</v>
      </c>
      <c r="M18" s="146">
        <f t="shared" si="9"/>
        <v>0.2091834702803862</v>
      </c>
      <c r="N18" s="147">
        <f t="shared" si="4"/>
        <v>18174628</v>
      </c>
      <c r="O18" s="148">
        <f t="shared" si="5"/>
        <v>72.32981846794253</v>
      </c>
      <c r="P18" s="148">
        <f t="shared" si="6"/>
        <v>99.147977204273118</v>
      </c>
      <c r="Q18" s="139">
        <f t="shared" si="7"/>
        <v>72.670301697509302</v>
      </c>
      <c r="R18" s="139"/>
      <c r="S18" s="149" t="str">
        <f t="shared" si="8"/>
        <v>フランス</v>
      </c>
    </row>
    <row r="19" spans="3:19" ht="14.1" customHeight="1">
      <c r="C19" s="25" t="s">
        <v>31</v>
      </c>
      <c r="D19" s="84"/>
      <c r="E19" s="142">
        <v>55941440</v>
      </c>
      <c r="F19" s="137">
        <f t="shared" si="0"/>
        <v>5.4610160710734919</v>
      </c>
      <c r="G19" s="142">
        <v>2017635</v>
      </c>
      <c r="H19" s="143">
        <f t="shared" si="1"/>
        <v>1.4143384130796834</v>
      </c>
      <c r="I19" s="144">
        <f t="shared" si="2"/>
        <v>57959075</v>
      </c>
      <c r="J19" s="145">
        <v>91671453</v>
      </c>
      <c r="K19" s="139">
        <f t="shared" si="3"/>
        <v>10.405258875003149</v>
      </c>
      <c r="L19" s="145">
        <v>1000835</v>
      </c>
      <c r="M19" s="146">
        <f t="shared" si="9"/>
        <v>0.9073138680277808</v>
      </c>
      <c r="N19" s="147">
        <f t="shared" si="4"/>
        <v>92672288</v>
      </c>
      <c r="O19" s="148">
        <f t="shared" si="5"/>
        <v>61.023839122523782</v>
      </c>
      <c r="P19" s="148">
        <f t="shared" si="6"/>
        <v>201.59516803469103</v>
      </c>
      <c r="Q19" s="139">
        <f t="shared" si="7"/>
        <v>62.541970475575184</v>
      </c>
      <c r="R19" s="139"/>
      <c r="S19" s="149" t="str">
        <f t="shared" si="8"/>
        <v>ドイツ</v>
      </c>
    </row>
    <row r="20" spans="3:19" ht="14.1" customHeight="1">
      <c r="C20" s="25" t="s">
        <v>21</v>
      </c>
      <c r="D20" s="84"/>
      <c r="E20" s="142">
        <v>18887546</v>
      </c>
      <c r="F20" s="137">
        <f t="shared" si="0"/>
        <v>1.8438065278466167</v>
      </c>
      <c r="G20" s="142">
        <v>936369</v>
      </c>
      <c r="H20" s="143">
        <f t="shared" si="1"/>
        <v>0.6563836598378846</v>
      </c>
      <c r="I20" s="144">
        <f t="shared" si="2"/>
        <v>19823915</v>
      </c>
      <c r="J20" s="145">
        <v>23337767</v>
      </c>
      <c r="K20" s="139">
        <f t="shared" si="3"/>
        <v>2.6489763089007177</v>
      </c>
      <c r="L20" s="145">
        <v>533972</v>
      </c>
      <c r="M20" s="146">
        <f t="shared" si="9"/>
        <v>0.4840759972808007</v>
      </c>
      <c r="N20" s="147">
        <f t="shared" si="4"/>
        <v>23871739</v>
      </c>
      <c r="O20" s="148">
        <f t="shared" si="5"/>
        <v>80.931247621077034</v>
      </c>
      <c r="P20" s="148">
        <f t="shared" si="6"/>
        <v>175.35919486415017</v>
      </c>
      <c r="Q20" s="139">
        <f t="shared" si="7"/>
        <v>83.043447316510949</v>
      </c>
      <c r="R20" s="139"/>
      <c r="S20" s="149" t="str">
        <f t="shared" si="8"/>
        <v>スペイン</v>
      </c>
    </row>
    <row r="21" spans="3:19" ht="14.1" customHeight="1">
      <c r="C21" s="25" t="s">
        <v>32</v>
      </c>
      <c r="D21" s="84"/>
      <c r="E21" s="142">
        <v>11842326</v>
      </c>
      <c r="F21" s="137">
        <f t="shared" si="0"/>
        <v>1.1560505522362574</v>
      </c>
      <c r="G21" s="142">
        <v>0</v>
      </c>
      <c r="H21" s="143">
        <f t="shared" si="1"/>
        <v>0</v>
      </c>
      <c r="I21" s="144">
        <f t="shared" si="2"/>
        <v>11842326</v>
      </c>
      <c r="J21" s="145">
        <v>20022903</v>
      </c>
      <c r="K21" s="139">
        <f t="shared" si="3"/>
        <v>2.2727193943798096</v>
      </c>
      <c r="L21" s="145">
        <v>0</v>
      </c>
      <c r="M21" s="146">
        <f t="shared" si="9"/>
        <v>0</v>
      </c>
      <c r="N21" s="147">
        <f t="shared" si="4"/>
        <v>20022903</v>
      </c>
      <c r="O21" s="148">
        <f t="shared" si="5"/>
        <v>59.143901361356043</v>
      </c>
      <c r="P21" s="148" t="str">
        <f t="shared" si="6"/>
        <v xml:space="preserve">－  </v>
      </c>
      <c r="Q21" s="139">
        <f t="shared" si="7"/>
        <v>59.143901361356043</v>
      </c>
      <c r="R21" s="139"/>
      <c r="S21" s="149" t="str">
        <f t="shared" si="8"/>
        <v>イタリア</v>
      </c>
    </row>
    <row r="22" spans="3:19" ht="14.1" customHeight="1">
      <c r="C22" s="25" t="s">
        <v>34</v>
      </c>
      <c r="D22" s="84"/>
      <c r="E22" s="142">
        <v>1686157</v>
      </c>
      <c r="F22" s="137">
        <f t="shared" si="0"/>
        <v>0.16460302908457602</v>
      </c>
      <c r="G22" s="142">
        <v>0</v>
      </c>
      <c r="H22" s="143">
        <f t="shared" si="1"/>
        <v>0</v>
      </c>
      <c r="I22" s="144">
        <f t="shared" si="2"/>
        <v>1686157</v>
      </c>
      <c r="J22" s="145">
        <v>2936098</v>
      </c>
      <c r="K22" s="139">
        <f t="shared" si="3"/>
        <v>0.33326470534266533</v>
      </c>
      <c r="L22" s="145">
        <v>0</v>
      </c>
      <c r="M22" s="146">
        <f t="shared" si="9"/>
        <v>0</v>
      </c>
      <c r="N22" s="147">
        <f t="shared" si="4"/>
        <v>2936098</v>
      </c>
      <c r="O22" s="148">
        <f t="shared" si="5"/>
        <v>57.428498640031769</v>
      </c>
      <c r="P22" s="148" t="str">
        <f t="shared" si="6"/>
        <v xml:space="preserve">－  </v>
      </c>
      <c r="Q22" s="139">
        <f t="shared" si="7"/>
        <v>57.428498640031769</v>
      </c>
      <c r="R22" s="139"/>
      <c r="S22" s="152" t="str">
        <f t="shared" si="8"/>
        <v>フィンランド</v>
      </c>
    </row>
    <row r="23" spans="3:19" ht="14.1" customHeight="1">
      <c r="C23" s="25" t="s">
        <v>35</v>
      </c>
      <c r="D23" s="84"/>
      <c r="E23" s="142">
        <v>11414675</v>
      </c>
      <c r="F23" s="137">
        <f t="shared" si="0"/>
        <v>1.1143031645427934</v>
      </c>
      <c r="G23" s="142">
        <v>0</v>
      </c>
      <c r="H23" s="143">
        <f>G23/$G$7*100</f>
        <v>0</v>
      </c>
      <c r="I23" s="144">
        <f t="shared" si="2"/>
        <v>11414675</v>
      </c>
      <c r="J23" s="145">
        <v>19742828</v>
      </c>
      <c r="K23" s="139">
        <f t="shared" si="3"/>
        <v>2.2409292046964788</v>
      </c>
      <c r="L23" s="145">
        <v>0</v>
      </c>
      <c r="M23" s="146">
        <f t="shared" si="9"/>
        <v>0</v>
      </c>
      <c r="N23" s="147">
        <f t="shared" si="4"/>
        <v>19742828</v>
      </c>
      <c r="O23" s="148">
        <f t="shared" si="5"/>
        <v>57.816818340310718</v>
      </c>
      <c r="P23" s="148" t="str">
        <f t="shared" si="6"/>
        <v xml:space="preserve">－  </v>
      </c>
      <c r="Q23" s="139">
        <f t="shared" si="7"/>
        <v>57.816818340310718</v>
      </c>
      <c r="R23" s="139"/>
      <c r="S23" s="152" t="str">
        <f t="shared" si="8"/>
        <v>オーストリア</v>
      </c>
    </row>
    <row r="24" spans="3:19" ht="14.1" customHeight="1">
      <c r="C24" s="25" t="s">
        <v>33</v>
      </c>
      <c r="D24" s="84"/>
      <c r="E24" s="142">
        <v>5365718</v>
      </c>
      <c r="F24" s="137">
        <f t="shared" si="0"/>
        <v>0.52380260913641685</v>
      </c>
      <c r="G24" s="142">
        <v>0</v>
      </c>
      <c r="H24" s="143">
        <f t="shared" si="1"/>
        <v>0</v>
      </c>
      <c r="I24" s="144">
        <f t="shared" si="2"/>
        <v>5365718</v>
      </c>
      <c r="J24" s="145">
        <v>10335937</v>
      </c>
      <c r="K24" s="139">
        <f t="shared" si="3"/>
        <v>1.173190744568251</v>
      </c>
      <c r="L24" s="145">
        <v>0</v>
      </c>
      <c r="M24" s="146">
        <f t="shared" si="9"/>
        <v>0</v>
      </c>
      <c r="N24" s="147">
        <f t="shared" si="4"/>
        <v>10335937</v>
      </c>
      <c r="O24" s="148">
        <f t="shared" si="5"/>
        <v>51.913222768288932</v>
      </c>
      <c r="P24" s="148" t="str">
        <f t="shared" si="6"/>
        <v xml:space="preserve">－  </v>
      </c>
      <c r="Q24" s="139">
        <f t="shared" si="7"/>
        <v>51.913222768288932</v>
      </c>
      <c r="R24" s="139"/>
      <c r="S24" s="149" t="str">
        <f t="shared" si="8"/>
        <v>スイス</v>
      </c>
    </row>
    <row r="25" spans="3:19" ht="14.1" customHeight="1">
      <c r="C25" s="25" t="s">
        <v>171</v>
      </c>
      <c r="D25" s="84"/>
      <c r="E25" s="142">
        <v>13901420</v>
      </c>
      <c r="F25" s="137">
        <f t="shared" si="0"/>
        <v>1.3570597759146432</v>
      </c>
      <c r="G25" s="142">
        <v>0</v>
      </c>
      <c r="H25" s="143">
        <f t="shared" si="1"/>
        <v>0</v>
      </c>
      <c r="I25" s="144">
        <f t="shared" si="2"/>
        <v>13901420</v>
      </c>
      <c r="J25" s="145">
        <v>16922284</v>
      </c>
      <c r="K25" s="139">
        <f t="shared" si="3"/>
        <v>1.9207805703300436</v>
      </c>
      <c r="L25" s="145">
        <v>0</v>
      </c>
      <c r="M25" s="146">
        <f t="shared" si="9"/>
        <v>0</v>
      </c>
      <c r="N25" s="147">
        <f t="shared" si="4"/>
        <v>16922284</v>
      </c>
      <c r="O25" s="148">
        <f t="shared" si="5"/>
        <v>82.14860358093506</v>
      </c>
      <c r="P25" s="148" t="str">
        <f t="shared" si="6"/>
        <v xml:space="preserve">－  </v>
      </c>
      <c r="Q25" s="139">
        <f t="shared" si="7"/>
        <v>82.14860358093506</v>
      </c>
      <c r="R25" s="139"/>
      <c r="S25" s="149" t="str">
        <f t="shared" si="8"/>
        <v>ポーランド</v>
      </c>
    </row>
    <row r="26" spans="3:19" ht="14.1" customHeight="1">
      <c r="C26" s="25" t="s">
        <v>44</v>
      </c>
      <c r="D26" s="84"/>
      <c r="E26" s="142">
        <v>3081910</v>
      </c>
      <c r="F26" s="137">
        <f t="shared" si="0"/>
        <v>0.3008567537696939</v>
      </c>
      <c r="G26" s="142">
        <v>693376</v>
      </c>
      <c r="H26" s="143">
        <f t="shared" si="1"/>
        <v>0.48604842377711466</v>
      </c>
      <c r="I26" s="144">
        <f t="shared" si="2"/>
        <v>3775286</v>
      </c>
      <c r="J26" s="145">
        <v>5207341</v>
      </c>
      <c r="K26" s="139">
        <f t="shared" si="3"/>
        <v>0.59106438680990225</v>
      </c>
      <c r="L26" s="145">
        <v>396592</v>
      </c>
      <c r="M26" s="146">
        <f t="shared" si="9"/>
        <v>0.35953321131742361</v>
      </c>
      <c r="N26" s="147">
        <f t="shared" si="4"/>
        <v>5603933</v>
      </c>
      <c r="O26" s="148">
        <f t="shared" si="5"/>
        <v>59.183948199282511</v>
      </c>
      <c r="P26" s="148">
        <f t="shared" si="6"/>
        <v>174.8335821196595</v>
      </c>
      <c r="Q26" s="139">
        <f t="shared" si="7"/>
        <v>67.368507082436565</v>
      </c>
      <c r="R26" s="139"/>
      <c r="S26" s="149" t="str">
        <f t="shared" si="8"/>
        <v>チェコ</v>
      </c>
    </row>
    <row r="27" spans="3:19" ht="14.1" customHeight="1">
      <c r="C27" s="25" t="s">
        <v>172</v>
      </c>
      <c r="D27" s="84"/>
      <c r="E27" s="142">
        <v>76720493</v>
      </c>
      <c r="F27" s="137">
        <f t="shared" si="0"/>
        <v>7.4894719416175439</v>
      </c>
      <c r="G27" s="142">
        <v>0</v>
      </c>
      <c r="H27" s="143">
        <f t="shared" si="1"/>
        <v>0</v>
      </c>
      <c r="I27" s="144">
        <f t="shared" si="2"/>
        <v>76720493</v>
      </c>
      <c r="J27" s="145">
        <v>34911615</v>
      </c>
      <c r="K27" s="139">
        <f t="shared" si="3"/>
        <v>3.9626773649965279</v>
      </c>
      <c r="L27" s="145">
        <v>0</v>
      </c>
      <c r="M27" s="146">
        <f t="shared" si="9"/>
        <v>0</v>
      </c>
      <c r="N27" s="147">
        <f t="shared" si="4"/>
        <v>34911615</v>
      </c>
      <c r="O27" s="148">
        <f t="shared" si="5"/>
        <v>219.75635615825851</v>
      </c>
      <c r="P27" s="148" t="str">
        <f t="shared" si="6"/>
        <v xml:space="preserve">－  </v>
      </c>
      <c r="Q27" s="139">
        <f t="shared" si="7"/>
        <v>219.75635615825851</v>
      </c>
      <c r="R27" s="139"/>
      <c r="S27" s="150" t="str">
        <f t="shared" si="8"/>
        <v>サウジアラビア</v>
      </c>
    </row>
    <row r="28" spans="3:19" ht="14.1" customHeight="1">
      <c r="C28" s="25" t="s">
        <v>36</v>
      </c>
      <c r="D28" s="84"/>
      <c r="E28" s="142">
        <v>4537374</v>
      </c>
      <c r="F28" s="137">
        <f t="shared" si="0"/>
        <v>0.44293947982874621</v>
      </c>
      <c r="G28" s="142">
        <v>0</v>
      </c>
      <c r="H28" s="143">
        <f t="shared" si="1"/>
        <v>0</v>
      </c>
      <c r="I28" s="144">
        <f t="shared" si="2"/>
        <v>4537374</v>
      </c>
      <c r="J28" s="145">
        <v>6453824</v>
      </c>
      <c r="K28" s="139">
        <f t="shared" si="3"/>
        <v>0.73254767166948176</v>
      </c>
      <c r="L28" s="145">
        <v>0</v>
      </c>
      <c r="M28" s="146">
        <f t="shared" si="9"/>
        <v>0</v>
      </c>
      <c r="N28" s="147">
        <f t="shared" si="4"/>
        <v>6453824</v>
      </c>
      <c r="O28" s="148">
        <f t="shared" si="5"/>
        <v>70.305202001170159</v>
      </c>
      <c r="P28" s="148" t="str">
        <f t="shared" si="6"/>
        <v xml:space="preserve">－  </v>
      </c>
      <c r="Q28" s="139">
        <f t="shared" si="7"/>
        <v>70.305202001170159</v>
      </c>
      <c r="R28" s="139"/>
      <c r="S28" s="149" t="str">
        <f t="shared" si="8"/>
        <v>イスラエル</v>
      </c>
    </row>
    <row r="29" spans="3:19" ht="14.1" customHeight="1">
      <c r="C29" s="26" t="s">
        <v>173</v>
      </c>
      <c r="D29" s="84"/>
      <c r="E29" s="142">
        <v>10148629</v>
      </c>
      <c r="F29" s="137">
        <f t="shared" si="0"/>
        <v>0.99071146664015974</v>
      </c>
      <c r="G29" s="142">
        <v>0</v>
      </c>
      <c r="H29" s="143">
        <f t="shared" si="1"/>
        <v>0</v>
      </c>
      <c r="I29" s="144">
        <f t="shared" si="2"/>
        <v>10148629</v>
      </c>
      <c r="J29" s="145">
        <v>7085720</v>
      </c>
      <c r="K29" s="139">
        <f t="shared" si="3"/>
        <v>0.8042716516753291</v>
      </c>
      <c r="L29" s="145">
        <v>0</v>
      </c>
      <c r="M29" s="146">
        <f t="shared" si="9"/>
        <v>0</v>
      </c>
      <c r="N29" s="147">
        <f t="shared" si="4"/>
        <v>7085720</v>
      </c>
      <c r="O29" s="148">
        <f t="shared" si="5"/>
        <v>143.22650344636818</v>
      </c>
      <c r="P29" s="148" t="str">
        <f t="shared" si="6"/>
        <v xml:space="preserve">－  </v>
      </c>
      <c r="Q29" s="139">
        <f t="shared" si="7"/>
        <v>143.22650344636818</v>
      </c>
      <c r="R29" s="139"/>
      <c r="S29" s="153" t="str">
        <f t="shared" si="8"/>
        <v>アラブ首長国連邦</v>
      </c>
    </row>
    <row r="30" spans="3:19" ht="14.1" customHeight="1">
      <c r="C30" s="25" t="s">
        <v>37</v>
      </c>
      <c r="D30" s="84"/>
      <c r="E30" s="142">
        <v>7497</v>
      </c>
      <c r="F30" s="137">
        <f t="shared" si="0"/>
        <v>7.3185884176091938E-4</v>
      </c>
      <c r="G30" s="142">
        <v>14205051</v>
      </c>
      <c r="H30" s="143">
        <f t="shared" si="1"/>
        <v>9.957573738092357</v>
      </c>
      <c r="I30" s="144">
        <f t="shared" si="2"/>
        <v>14212548</v>
      </c>
      <c r="J30" s="145">
        <v>57515</v>
      </c>
      <c r="K30" s="139">
        <f t="shared" si="3"/>
        <v>6.5282969191707485E-3</v>
      </c>
      <c r="L30" s="145">
        <v>12213754</v>
      </c>
      <c r="M30" s="146">
        <f t="shared" si="9"/>
        <v>11.072462878376337</v>
      </c>
      <c r="N30" s="147">
        <f t="shared" si="4"/>
        <v>12271269</v>
      </c>
      <c r="O30" s="148">
        <f t="shared" si="5"/>
        <v>13.034860471181432</v>
      </c>
      <c r="P30" s="148">
        <f t="shared" si="6"/>
        <v>116.30372611074367</v>
      </c>
      <c r="Q30" s="139">
        <f t="shared" si="7"/>
        <v>115.81970862182224</v>
      </c>
      <c r="R30" s="139"/>
      <c r="S30" s="149" t="str">
        <f t="shared" si="8"/>
        <v>大韓民国</v>
      </c>
    </row>
    <row r="31" spans="3:19" ht="14.1" customHeight="1">
      <c r="C31" s="25" t="s">
        <v>43</v>
      </c>
      <c r="D31" s="84"/>
      <c r="E31" s="142">
        <v>2021999</v>
      </c>
      <c r="F31" s="137">
        <f t="shared" si="0"/>
        <v>0.19738800135810824</v>
      </c>
      <c r="G31" s="142">
        <v>53981172</v>
      </c>
      <c r="H31" s="143">
        <f t="shared" si="1"/>
        <v>37.840166899692683</v>
      </c>
      <c r="I31" s="144">
        <f t="shared" si="2"/>
        <v>56003171</v>
      </c>
      <c r="J31" s="145">
        <v>1768749</v>
      </c>
      <c r="K31" s="139">
        <f t="shared" si="3"/>
        <v>0.20076360336410229</v>
      </c>
      <c r="L31" s="145">
        <v>48089929</v>
      </c>
      <c r="M31" s="146">
        <f t="shared" si="9"/>
        <v>43.596256619893744</v>
      </c>
      <c r="N31" s="147">
        <f t="shared" si="4"/>
        <v>49858678</v>
      </c>
      <c r="O31" s="148">
        <f t="shared" si="5"/>
        <v>114.31802929641233</v>
      </c>
      <c r="P31" s="148">
        <f t="shared" si="6"/>
        <v>112.25047140327449</v>
      </c>
      <c r="Q31" s="139">
        <f t="shared" si="7"/>
        <v>112.32381853365627</v>
      </c>
      <c r="R31" s="139"/>
      <c r="S31" s="150" t="str">
        <f t="shared" si="8"/>
        <v>中華人民共和国</v>
      </c>
    </row>
    <row r="32" spans="3:19" ht="14.1" customHeight="1">
      <c r="C32" s="25" t="s">
        <v>38</v>
      </c>
      <c r="D32" s="84"/>
      <c r="E32" s="142">
        <v>18986944</v>
      </c>
      <c r="F32" s="137">
        <f t="shared" si="0"/>
        <v>1.8535097831691927</v>
      </c>
      <c r="G32" s="142">
        <v>48687</v>
      </c>
      <c r="H32" s="143">
        <f t="shared" si="1"/>
        <v>3.4129014572809528E-2</v>
      </c>
      <c r="I32" s="144">
        <f t="shared" si="2"/>
        <v>19035631</v>
      </c>
      <c r="J32" s="145">
        <v>11806776</v>
      </c>
      <c r="K32" s="139">
        <f t="shared" si="3"/>
        <v>1.3401397789470424</v>
      </c>
      <c r="L32" s="145">
        <v>116107</v>
      </c>
      <c r="M32" s="146">
        <f t="shared" si="9"/>
        <v>0.10525760117811782</v>
      </c>
      <c r="N32" s="147">
        <f t="shared" si="4"/>
        <v>11922883</v>
      </c>
      <c r="O32" s="148">
        <f t="shared" si="5"/>
        <v>160.81395971262603</v>
      </c>
      <c r="P32" s="148">
        <f t="shared" si="6"/>
        <v>41.932872264376826</v>
      </c>
      <c r="Q32" s="139">
        <f t="shared" si="7"/>
        <v>159.65627608691622</v>
      </c>
      <c r="R32" s="139"/>
      <c r="S32" s="149" t="str">
        <f t="shared" si="8"/>
        <v>台湾</v>
      </c>
    </row>
    <row r="33" spans="3:19" ht="14.1" customHeight="1">
      <c r="C33" s="25" t="s">
        <v>174</v>
      </c>
      <c r="D33" s="84"/>
      <c r="E33" s="142">
        <v>84810</v>
      </c>
      <c r="F33" s="137">
        <f t="shared" si="0"/>
        <v>8.2791714512129629E-3</v>
      </c>
      <c r="G33" s="142">
        <v>684172</v>
      </c>
      <c r="H33" s="143">
        <f t="shared" si="1"/>
        <v>0.47959652799121411</v>
      </c>
      <c r="I33" s="144">
        <f t="shared" si="2"/>
        <v>768982</v>
      </c>
      <c r="J33" s="145">
        <v>125093</v>
      </c>
      <c r="K33" s="139">
        <f t="shared" si="3"/>
        <v>1.4198804598971165E-2</v>
      </c>
      <c r="L33" s="145">
        <v>610247</v>
      </c>
      <c r="M33" s="146">
        <f t="shared" si="9"/>
        <v>0.55322362429606198</v>
      </c>
      <c r="N33" s="147">
        <f t="shared" si="4"/>
        <v>735340</v>
      </c>
      <c r="O33" s="148">
        <f t="shared" si="5"/>
        <v>67.797558616389409</v>
      </c>
      <c r="P33" s="148">
        <f t="shared" si="6"/>
        <v>112.11394730330507</v>
      </c>
      <c r="Q33" s="139">
        <f t="shared" si="7"/>
        <v>104.57502651834525</v>
      </c>
      <c r="R33" s="139"/>
      <c r="S33" s="149" t="str">
        <f t="shared" si="8"/>
        <v>ベトナム</v>
      </c>
    </row>
    <row r="34" spans="3:19" ht="14.1" customHeight="1">
      <c r="C34" s="25" t="s">
        <v>39</v>
      </c>
      <c r="D34" s="84"/>
      <c r="E34" s="142">
        <v>4333980</v>
      </c>
      <c r="F34" s="137">
        <f t="shared" si="0"/>
        <v>0.42308411137988394</v>
      </c>
      <c r="G34" s="142">
        <v>34564198</v>
      </c>
      <c r="H34" s="143">
        <f t="shared" si="1"/>
        <v>24.229096416691807</v>
      </c>
      <c r="I34" s="144">
        <f t="shared" si="2"/>
        <v>38898178</v>
      </c>
      <c r="J34" s="145">
        <v>13336292</v>
      </c>
      <c r="K34" s="139">
        <f t="shared" si="3"/>
        <v>1.5137490042034514</v>
      </c>
      <c r="L34" s="145">
        <v>21527548</v>
      </c>
      <c r="M34" s="146">
        <f t="shared" si="9"/>
        <v>19.515947029264282</v>
      </c>
      <c r="N34" s="147">
        <f t="shared" si="4"/>
        <v>34863840</v>
      </c>
      <c r="O34" s="148">
        <f t="shared" si="5"/>
        <v>32.497638773956062</v>
      </c>
      <c r="P34" s="148">
        <f t="shared" si="6"/>
        <v>160.55798830410225</v>
      </c>
      <c r="Q34" s="139">
        <f t="shared" si="7"/>
        <v>111.57169720833964</v>
      </c>
      <c r="R34" s="139"/>
      <c r="S34" s="149" t="str">
        <f t="shared" si="8"/>
        <v>タイ</v>
      </c>
    </row>
    <row r="35" spans="3:19" ht="14.1" customHeight="1">
      <c r="C35" s="25" t="s">
        <v>142</v>
      </c>
      <c r="D35" s="84"/>
      <c r="E35" s="142">
        <v>3582002</v>
      </c>
      <c r="F35" s="137">
        <f t="shared" si="0"/>
        <v>0.34967584832670362</v>
      </c>
      <c r="G35" s="142">
        <v>0</v>
      </c>
      <c r="H35" s="143">
        <f t="shared" si="1"/>
        <v>0</v>
      </c>
      <c r="I35" s="144">
        <f t="shared" si="2"/>
        <v>3582002</v>
      </c>
      <c r="J35" s="145">
        <v>2491379</v>
      </c>
      <c r="K35" s="139">
        <f t="shared" si="3"/>
        <v>0.28278643571566897</v>
      </c>
      <c r="L35" s="145">
        <v>0</v>
      </c>
      <c r="M35" s="146">
        <f t="shared" si="9"/>
        <v>0</v>
      </c>
      <c r="N35" s="147">
        <f t="shared" si="4"/>
        <v>2491379</v>
      </c>
      <c r="O35" s="148">
        <f t="shared" si="5"/>
        <v>143.77587673332721</v>
      </c>
      <c r="P35" s="148" t="str">
        <f t="shared" si="6"/>
        <v xml:space="preserve">－  </v>
      </c>
      <c r="Q35" s="139">
        <f>I35/N35*100</f>
        <v>143.77587673332721</v>
      </c>
      <c r="R35" s="139"/>
      <c r="S35" s="152" t="str">
        <f t="shared" si="8"/>
        <v>シンガポール</v>
      </c>
    </row>
    <row r="36" spans="3:19" ht="14.1" customHeight="1">
      <c r="C36" s="25" t="s">
        <v>175</v>
      </c>
      <c r="D36" s="84"/>
      <c r="E36" s="142">
        <v>1628497</v>
      </c>
      <c r="F36" s="137">
        <f t="shared" si="0"/>
        <v>0.15897424679620276</v>
      </c>
      <c r="G36" s="142">
        <v>5643127</v>
      </c>
      <c r="H36" s="143">
        <f t="shared" si="1"/>
        <v>3.9557656791179356</v>
      </c>
      <c r="I36" s="144">
        <f t="shared" si="2"/>
        <v>7271624</v>
      </c>
      <c r="J36" s="145">
        <v>3174161</v>
      </c>
      <c r="K36" s="139">
        <f t="shared" si="3"/>
        <v>0.36028628144400493</v>
      </c>
      <c r="L36" s="145">
        <v>4297053</v>
      </c>
      <c r="M36" s="146">
        <f t="shared" si="9"/>
        <v>3.895523016831326</v>
      </c>
      <c r="N36" s="147">
        <f t="shared" si="4"/>
        <v>7471214</v>
      </c>
      <c r="O36" s="148">
        <f t="shared" si="5"/>
        <v>51.304801489275434</v>
      </c>
      <c r="P36" s="148">
        <f t="shared" si="6"/>
        <v>131.32551541719405</v>
      </c>
      <c r="Q36" s="139">
        <f t="shared" si="7"/>
        <v>97.32854660567881</v>
      </c>
      <c r="R36" s="139"/>
      <c r="S36" s="149" t="str">
        <f t="shared" si="8"/>
        <v>マレーシア</v>
      </c>
    </row>
    <row r="37" spans="3:19" ht="14.1" customHeight="1">
      <c r="C37" s="25" t="s">
        <v>40</v>
      </c>
      <c r="D37" s="84"/>
      <c r="E37" s="142">
        <v>2304988</v>
      </c>
      <c r="F37" s="137">
        <f t="shared" si="0"/>
        <v>0.22501345177441887</v>
      </c>
      <c r="G37" s="142">
        <v>3141415</v>
      </c>
      <c r="H37" s="143">
        <f t="shared" si="1"/>
        <v>2.2020949804720447</v>
      </c>
      <c r="I37" s="144">
        <f t="shared" si="2"/>
        <v>5446403</v>
      </c>
      <c r="J37" s="145">
        <v>2755618</v>
      </c>
      <c r="K37" s="139">
        <f t="shared" si="3"/>
        <v>0.31277914456770339</v>
      </c>
      <c r="L37" s="145">
        <v>2901644</v>
      </c>
      <c r="M37" s="146">
        <f t="shared" si="9"/>
        <v>2.6305053692962397</v>
      </c>
      <c r="N37" s="147">
        <f t="shared" si="4"/>
        <v>5657262</v>
      </c>
      <c r="O37" s="148">
        <f t="shared" si="5"/>
        <v>83.646862518680024</v>
      </c>
      <c r="P37" s="148">
        <f t="shared" si="6"/>
        <v>108.26328109168458</v>
      </c>
      <c r="Q37" s="139">
        <f t="shared" si="7"/>
        <v>96.272772942105206</v>
      </c>
      <c r="R37" s="139"/>
      <c r="S37" s="149" t="str">
        <f t="shared" si="8"/>
        <v>フィリピン</v>
      </c>
    </row>
    <row r="38" spans="3:19" ht="14.1" customHeight="1">
      <c r="C38" s="25" t="s">
        <v>302</v>
      </c>
      <c r="D38" s="84"/>
      <c r="E38" s="142">
        <v>3244754</v>
      </c>
      <c r="F38" s="137">
        <f t="shared" si="0"/>
        <v>0.31675362201402035</v>
      </c>
      <c r="G38" s="142">
        <v>0</v>
      </c>
      <c r="H38" s="143">
        <f t="shared" si="1"/>
        <v>0</v>
      </c>
      <c r="I38" s="144">
        <f t="shared" si="2"/>
        <v>3244754</v>
      </c>
      <c r="J38" s="145">
        <v>2355296</v>
      </c>
      <c r="K38" s="139">
        <f t="shared" si="3"/>
        <v>0.26734020030488026</v>
      </c>
      <c r="L38" s="145">
        <v>0</v>
      </c>
      <c r="M38" s="146">
        <f t="shared" si="9"/>
        <v>0</v>
      </c>
      <c r="N38" s="147">
        <f t="shared" si="4"/>
        <v>2355296</v>
      </c>
      <c r="O38" s="148">
        <f t="shared" si="5"/>
        <v>137.76417061804545</v>
      </c>
      <c r="P38" s="148" t="str">
        <f t="shared" si="6"/>
        <v xml:space="preserve">－  </v>
      </c>
      <c r="Q38" s="139">
        <f t="shared" si="7"/>
        <v>137.76417061804545</v>
      </c>
      <c r="R38" s="139"/>
      <c r="S38" s="153" t="str">
        <f t="shared" si="8"/>
        <v>南アフリカ共和国</v>
      </c>
    </row>
    <row r="39" spans="3:19" ht="14.1" customHeight="1">
      <c r="C39" s="25" t="s">
        <v>42</v>
      </c>
      <c r="D39" s="84"/>
      <c r="E39" s="142">
        <v>79646885</v>
      </c>
      <c r="F39" s="137">
        <f t="shared" si="0"/>
        <v>7.7751469929258565</v>
      </c>
      <c r="G39" s="142">
        <v>0</v>
      </c>
      <c r="H39" s="143">
        <f t="shared" si="1"/>
        <v>0</v>
      </c>
      <c r="I39" s="144">
        <f t="shared" si="2"/>
        <v>79646885</v>
      </c>
      <c r="J39" s="145">
        <v>67725916</v>
      </c>
      <c r="K39" s="139">
        <f t="shared" si="3"/>
        <v>7.6872970315711884</v>
      </c>
      <c r="L39" s="145">
        <v>0</v>
      </c>
      <c r="M39" s="146">
        <f t="shared" si="9"/>
        <v>0</v>
      </c>
      <c r="N39" s="147">
        <f t="shared" si="4"/>
        <v>67725916</v>
      </c>
      <c r="O39" s="148">
        <f t="shared" si="5"/>
        <v>117.60178334095916</v>
      </c>
      <c r="P39" s="148" t="str">
        <f t="shared" si="6"/>
        <v xml:space="preserve">－  </v>
      </c>
      <c r="Q39" s="139">
        <f t="shared" si="7"/>
        <v>117.60178334095916</v>
      </c>
      <c r="R39" s="139"/>
      <c r="S39" s="150" t="str">
        <f t="shared" si="8"/>
        <v>オーストラリア</v>
      </c>
    </row>
    <row r="40" spans="3:19" ht="14.1" customHeight="1">
      <c r="C40" s="25" t="s">
        <v>230</v>
      </c>
      <c r="D40" s="84"/>
      <c r="E40" s="142">
        <v>6497923</v>
      </c>
      <c r="F40" s="137">
        <f t="shared" si="0"/>
        <v>0.63432871823818049</v>
      </c>
      <c r="G40" s="142">
        <v>203778</v>
      </c>
      <c r="H40" s="143">
        <f t="shared" si="1"/>
        <v>0.14284598212290714</v>
      </c>
      <c r="I40" s="144">
        <f t="shared" si="2"/>
        <v>6701701</v>
      </c>
      <c r="J40" s="145">
        <v>5809683</v>
      </c>
      <c r="K40" s="139">
        <f t="shared" si="3"/>
        <v>0.65943381083645436</v>
      </c>
      <c r="L40" s="145">
        <v>154114</v>
      </c>
      <c r="M40" s="146">
        <f t="shared" si="9"/>
        <v>0.13971310901120906</v>
      </c>
      <c r="N40" s="147">
        <f t="shared" si="4"/>
        <v>5963797</v>
      </c>
      <c r="O40" s="148">
        <f t="shared" si="5"/>
        <v>111.84642948677235</v>
      </c>
      <c r="P40" s="148">
        <f t="shared" si="6"/>
        <v>132.22549541248688</v>
      </c>
      <c r="Q40" s="139">
        <f t="shared" si="7"/>
        <v>112.37305696354186</v>
      </c>
      <c r="R40" s="139"/>
      <c r="S40" s="152" t="str">
        <f t="shared" si="8"/>
        <v>インドネシア</v>
      </c>
    </row>
    <row r="41" spans="3:19" ht="14.1" customHeight="1">
      <c r="C41" s="25" t="s">
        <v>304</v>
      </c>
      <c r="D41" s="84"/>
      <c r="E41" s="142">
        <v>1993721</v>
      </c>
      <c r="F41" s="137">
        <f>E41/$E$7*100</f>
        <v>0.19462749657922129</v>
      </c>
      <c r="G41" s="142">
        <v>3206119</v>
      </c>
      <c r="H41" s="143">
        <f>G41/$G$7*100</f>
        <v>2.2474517237283362</v>
      </c>
      <c r="I41" s="144">
        <f>E41+G41</f>
        <v>5199840</v>
      </c>
      <c r="J41" s="145">
        <v>3117332</v>
      </c>
      <c r="K41" s="139">
        <f t="shared" si="3"/>
        <v>0.35383584963283299</v>
      </c>
      <c r="L41" s="145">
        <v>438500</v>
      </c>
      <c r="M41" s="146">
        <f t="shared" si="9"/>
        <v>0.39752519759019406</v>
      </c>
      <c r="N41" s="147">
        <f>J41+L41</f>
        <v>3555832</v>
      </c>
      <c r="O41" s="148">
        <f>IF(E41&gt;0,IF(J41&gt;0,E41/J41*100,"－  "),"－  ")</f>
        <v>63.956004686058463</v>
      </c>
      <c r="P41" s="148">
        <f>IF(G41&gt;0,IF(L41&gt;0,G41/L41*100,"－  "),"－  ")</f>
        <v>731.1559863169897</v>
      </c>
      <c r="Q41" s="139">
        <f>I41/N41*100</f>
        <v>146.23413029636944</v>
      </c>
      <c r="R41" s="139"/>
      <c r="S41" s="149" t="str">
        <f>C41</f>
        <v>スロバキア</v>
      </c>
    </row>
    <row r="42" spans="3:19" ht="14.1" customHeight="1">
      <c r="C42" s="25" t="s">
        <v>305</v>
      </c>
      <c r="D42" s="84"/>
      <c r="E42" s="142">
        <v>3978337</v>
      </c>
      <c r="F42" s="137">
        <f>E42/$E$7*100</f>
        <v>0.38836616099167814</v>
      </c>
      <c r="G42" s="142">
        <v>0</v>
      </c>
      <c r="H42" s="143">
        <f>G42/$G$7*100</f>
        <v>0</v>
      </c>
      <c r="I42" s="144">
        <f>E42+G42</f>
        <v>3978337</v>
      </c>
      <c r="J42" s="145">
        <v>4382790</v>
      </c>
      <c r="K42" s="139">
        <f t="shared" si="3"/>
        <v>0.4974729106210965</v>
      </c>
      <c r="L42" s="145">
        <v>0</v>
      </c>
      <c r="M42" s="146">
        <f t="shared" si="9"/>
        <v>0</v>
      </c>
      <c r="N42" s="147">
        <f>J42+L42</f>
        <v>4382790</v>
      </c>
      <c r="O42" s="148">
        <f>IF(E42&gt;0,IF(J42&gt;0,E42/J42*100,"－  "),"－  ")</f>
        <v>90.771791484419737</v>
      </c>
      <c r="P42" s="148" t="str">
        <f>IF(G42&gt;0,IF(L42&gt;0,G42/L42*100,"－  "),"－  ")</f>
        <v xml:space="preserve">－  </v>
      </c>
      <c r="Q42" s="139">
        <f>I42/N42*100</f>
        <v>90.771791484419737</v>
      </c>
      <c r="R42" s="139"/>
      <c r="S42" s="149" t="str">
        <f>C42</f>
        <v>ルーマニア</v>
      </c>
    </row>
    <row r="43" spans="3:19" ht="14.1" customHeight="1">
      <c r="C43" s="108" t="s">
        <v>269</v>
      </c>
      <c r="D43" s="84"/>
      <c r="E43" s="142">
        <v>1393793</v>
      </c>
      <c r="F43" s="137">
        <f t="shared" ref="F43:F55" si="10">E43/$E$7*100</f>
        <v>0.13606238904021303</v>
      </c>
      <c r="G43" s="142">
        <v>0</v>
      </c>
      <c r="H43" s="143">
        <f t="shared" ref="H43:H55" si="11">G43/$G$7*100</f>
        <v>0</v>
      </c>
      <c r="I43" s="144">
        <f t="shared" ref="I43:I55" si="12">E43+G43</f>
        <v>1393793</v>
      </c>
      <c r="J43" s="145">
        <v>1867700</v>
      </c>
      <c r="K43" s="139">
        <f t="shared" si="3"/>
        <v>0.21199513441598206</v>
      </c>
      <c r="L43" s="145">
        <v>0</v>
      </c>
      <c r="M43" s="146">
        <f t="shared" si="9"/>
        <v>0</v>
      </c>
      <c r="N43" s="147">
        <f t="shared" ref="N43:N56" si="13">J43+L43</f>
        <v>1867700</v>
      </c>
      <c r="O43" s="148">
        <f t="shared" ref="O43:O55" si="14">IF(E43&gt;0,IF(J43&gt;0,E43/J43*100,"－  "),"－  ")</f>
        <v>74.626171226642384</v>
      </c>
      <c r="P43" s="148" t="str">
        <f t="shared" ref="P43:P55" si="15">IF(G43&gt;0,IF(L43&gt;0,G43/L43*100,"－  "),"－  ")</f>
        <v xml:space="preserve">－  </v>
      </c>
      <c r="Q43" s="139">
        <f t="shared" ref="Q43:Q55" si="16">I43/N43*100</f>
        <v>74.626171226642384</v>
      </c>
      <c r="R43" s="139"/>
      <c r="S43" s="149" t="str">
        <f t="shared" ref="S43:S52" si="17">C43</f>
        <v>クウェート</v>
      </c>
    </row>
    <row r="44" spans="3:19" ht="14.1" customHeight="1">
      <c r="C44" s="108" t="s">
        <v>267</v>
      </c>
      <c r="D44" s="84"/>
      <c r="E44" s="142">
        <v>1560463</v>
      </c>
      <c r="F44" s="137">
        <f t="shared" si="10"/>
        <v>0.15233275227301182</v>
      </c>
      <c r="G44" s="142">
        <v>0</v>
      </c>
      <c r="H44" s="143">
        <f t="shared" si="11"/>
        <v>0</v>
      </c>
      <c r="I44" s="144">
        <f t="shared" si="12"/>
        <v>1560463</v>
      </c>
      <c r="J44" s="145">
        <v>1827130</v>
      </c>
      <c r="K44" s="139">
        <f t="shared" si="3"/>
        <v>0.20739019646917239</v>
      </c>
      <c r="L44" s="145">
        <v>0</v>
      </c>
      <c r="M44" s="146">
        <f t="shared" si="9"/>
        <v>0</v>
      </c>
      <c r="N44" s="147">
        <f t="shared" si="13"/>
        <v>1827130</v>
      </c>
      <c r="O44" s="148">
        <f t="shared" si="14"/>
        <v>85.405143585842282</v>
      </c>
      <c r="P44" s="148" t="str">
        <f t="shared" si="15"/>
        <v xml:space="preserve">－  </v>
      </c>
      <c r="Q44" s="139">
        <f t="shared" si="16"/>
        <v>85.405143585842282</v>
      </c>
      <c r="R44" s="139"/>
      <c r="S44" s="149" t="str">
        <f t="shared" si="17"/>
        <v>オマーン</v>
      </c>
    </row>
    <row r="45" spans="3:19" ht="14.1" customHeight="1">
      <c r="C45" s="108" t="s">
        <v>351</v>
      </c>
      <c r="D45" s="84"/>
      <c r="E45" s="142">
        <v>5581916</v>
      </c>
      <c r="F45" s="137">
        <f t="shared" si="10"/>
        <v>0.54490790697168789</v>
      </c>
      <c r="G45" s="142">
        <v>0</v>
      </c>
      <c r="H45" s="143">
        <f t="shared" si="11"/>
        <v>0</v>
      </c>
      <c r="I45" s="144">
        <f t="shared" si="12"/>
        <v>5581916</v>
      </c>
      <c r="J45" s="145">
        <v>6261655</v>
      </c>
      <c r="K45" s="139">
        <f t="shared" si="3"/>
        <v>0.71073533939685496</v>
      </c>
      <c r="L45" s="145">
        <v>0</v>
      </c>
      <c r="M45" s="146">
        <f t="shared" si="9"/>
        <v>0</v>
      </c>
      <c r="N45" s="147">
        <f t="shared" si="13"/>
        <v>6261655</v>
      </c>
      <c r="O45" s="148">
        <f t="shared" si="14"/>
        <v>89.144419486541494</v>
      </c>
      <c r="P45" s="148" t="str">
        <f t="shared" si="15"/>
        <v xml:space="preserve">－  </v>
      </c>
      <c r="Q45" s="139">
        <f t="shared" si="16"/>
        <v>89.144419486541494</v>
      </c>
      <c r="R45" s="139"/>
      <c r="S45" s="149" t="str">
        <f t="shared" si="17"/>
        <v>スウェーデン</v>
      </c>
    </row>
    <row r="46" spans="3:19" ht="14.1" customHeight="1">
      <c r="C46" s="108" t="s">
        <v>352</v>
      </c>
      <c r="D46" s="84"/>
      <c r="E46" s="142">
        <v>1928103</v>
      </c>
      <c r="F46" s="137">
        <f t="shared" si="10"/>
        <v>0.18822185252444365</v>
      </c>
      <c r="G46" s="142">
        <v>0</v>
      </c>
      <c r="H46" s="143">
        <f t="shared" si="11"/>
        <v>0</v>
      </c>
      <c r="I46" s="144">
        <f t="shared" si="12"/>
        <v>1928103</v>
      </c>
      <c r="J46" s="145">
        <v>2546027</v>
      </c>
      <c r="K46" s="139">
        <f t="shared" si="3"/>
        <v>0.28898931096627911</v>
      </c>
      <c r="L46" s="145">
        <v>0</v>
      </c>
      <c r="M46" s="146">
        <f t="shared" si="9"/>
        <v>0</v>
      </c>
      <c r="N46" s="147">
        <f t="shared" si="13"/>
        <v>2546027</v>
      </c>
      <c r="O46" s="148">
        <f t="shared" si="14"/>
        <v>75.729872464039076</v>
      </c>
      <c r="P46" s="148" t="str">
        <f t="shared" si="15"/>
        <v xml:space="preserve">－  </v>
      </c>
      <c r="Q46" s="139">
        <f t="shared" si="16"/>
        <v>75.729872464039076</v>
      </c>
      <c r="R46" s="139"/>
      <c r="S46" s="149" t="str">
        <f t="shared" si="17"/>
        <v>アイルランド</v>
      </c>
    </row>
    <row r="47" spans="3:19" ht="14.1" customHeight="1">
      <c r="C47" s="108" t="s">
        <v>353</v>
      </c>
      <c r="D47" s="84"/>
      <c r="E47" s="142">
        <v>2405551</v>
      </c>
      <c r="F47" s="137">
        <f t="shared" si="10"/>
        <v>0.23483043466144077</v>
      </c>
      <c r="G47" s="142">
        <v>0</v>
      </c>
      <c r="H47" s="143">
        <f t="shared" si="11"/>
        <v>0</v>
      </c>
      <c r="I47" s="144">
        <f t="shared" si="12"/>
        <v>2405551</v>
      </c>
      <c r="J47" s="145">
        <v>5021547</v>
      </c>
      <c r="K47" s="139">
        <f t="shared" si="3"/>
        <v>0.56997565521292037</v>
      </c>
      <c r="L47" s="145">
        <v>0</v>
      </c>
      <c r="M47" s="146">
        <f t="shared" si="9"/>
        <v>0</v>
      </c>
      <c r="N47" s="147">
        <f t="shared" si="13"/>
        <v>5021547</v>
      </c>
      <c r="O47" s="148">
        <f t="shared" si="14"/>
        <v>47.904580002935347</v>
      </c>
      <c r="P47" s="148" t="str">
        <f t="shared" si="15"/>
        <v xml:space="preserve">－  </v>
      </c>
      <c r="Q47" s="139">
        <f t="shared" si="16"/>
        <v>47.904580002935347</v>
      </c>
      <c r="R47" s="139"/>
      <c r="S47" s="149" t="str">
        <f t="shared" si="17"/>
        <v>ハンガリー</v>
      </c>
    </row>
    <row r="48" spans="3:19" ht="14.1" customHeight="1">
      <c r="C48" s="108" t="s">
        <v>354</v>
      </c>
      <c r="D48" s="84"/>
      <c r="E48" s="142">
        <v>1414429</v>
      </c>
      <c r="F48" s="137">
        <f t="shared" si="10"/>
        <v>0.13807688004442517</v>
      </c>
      <c r="G48" s="142">
        <v>0</v>
      </c>
      <c r="H48" s="143">
        <f t="shared" si="11"/>
        <v>0</v>
      </c>
      <c r="I48" s="144">
        <f t="shared" si="12"/>
        <v>1414429</v>
      </c>
      <c r="J48" s="145">
        <v>2455924</v>
      </c>
      <c r="K48" s="139">
        <f t="shared" si="3"/>
        <v>0.27876208089920024</v>
      </c>
      <c r="L48" s="145">
        <v>0</v>
      </c>
      <c r="M48" s="146">
        <f t="shared" si="9"/>
        <v>0</v>
      </c>
      <c r="N48" s="147">
        <f t="shared" si="13"/>
        <v>2455924</v>
      </c>
      <c r="O48" s="148">
        <f t="shared" si="14"/>
        <v>57.592539508551567</v>
      </c>
      <c r="P48" s="148" t="str">
        <f t="shared" si="15"/>
        <v xml:space="preserve">－  </v>
      </c>
      <c r="Q48" s="139">
        <f t="shared" si="16"/>
        <v>57.592539508551567</v>
      </c>
      <c r="R48" s="139"/>
      <c r="S48" s="149" t="str">
        <f t="shared" si="17"/>
        <v>クロアチア</v>
      </c>
    </row>
    <row r="49" spans="2:19" ht="14.1" customHeight="1">
      <c r="C49" s="108" t="s">
        <v>293</v>
      </c>
      <c r="D49" s="84"/>
      <c r="E49" s="142">
        <v>1497538</v>
      </c>
      <c r="F49" s="137">
        <f t="shared" si="10"/>
        <v>0.1461899994895243</v>
      </c>
      <c r="G49" s="142">
        <v>0</v>
      </c>
      <c r="H49" s="143">
        <f t="shared" si="11"/>
        <v>0</v>
      </c>
      <c r="I49" s="144">
        <f t="shared" si="12"/>
        <v>1497538</v>
      </c>
      <c r="J49" s="145">
        <v>954389</v>
      </c>
      <c r="K49" s="139">
        <f t="shared" si="3"/>
        <v>0.1083288667024333</v>
      </c>
      <c r="L49" s="145">
        <v>0</v>
      </c>
      <c r="M49" s="146">
        <f t="shared" si="9"/>
        <v>0</v>
      </c>
      <c r="N49" s="147">
        <f t="shared" si="13"/>
        <v>954389</v>
      </c>
      <c r="O49" s="148">
        <f t="shared" si="14"/>
        <v>156.91065173634649</v>
      </c>
      <c r="P49" s="148" t="str">
        <f t="shared" si="15"/>
        <v xml:space="preserve">－  </v>
      </c>
      <c r="Q49" s="139">
        <f t="shared" si="16"/>
        <v>156.91065173634649</v>
      </c>
      <c r="R49" s="139"/>
      <c r="S49" s="149" t="str">
        <f t="shared" si="17"/>
        <v>コロンビア</v>
      </c>
    </row>
    <row r="50" spans="2:19" ht="14.1" customHeight="1">
      <c r="C50" s="108" t="s">
        <v>361</v>
      </c>
      <c r="D50" s="84"/>
      <c r="E50" s="142">
        <v>1182247</v>
      </c>
      <c r="F50" s="137">
        <f t="shared" si="10"/>
        <v>0.11541122050090992</v>
      </c>
      <c r="G50" s="142">
        <v>0</v>
      </c>
      <c r="H50" s="143">
        <f t="shared" si="11"/>
        <v>0</v>
      </c>
      <c r="I50" s="144">
        <f t="shared" si="12"/>
        <v>1182247</v>
      </c>
      <c r="J50" s="145">
        <v>1696764</v>
      </c>
      <c r="K50" s="139">
        <f t="shared" si="3"/>
        <v>0.19259287479370316</v>
      </c>
      <c r="L50" s="145">
        <v>0</v>
      </c>
      <c r="M50" s="146">
        <f t="shared" si="9"/>
        <v>0</v>
      </c>
      <c r="N50" s="147">
        <f t="shared" si="13"/>
        <v>1696764</v>
      </c>
      <c r="O50" s="148">
        <f t="shared" si="14"/>
        <v>69.676572581690806</v>
      </c>
      <c r="P50" s="148" t="str">
        <f t="shared" si="15"/>
        <v xml:space="preserve">－  </v>
      </c>
      <c r="Q50" s="139">
        <f t="shared" si="16"/>
        <v>69.676572581690806</v>
      </c>
      <c r="R50" s="139"/>
      <c r="S50" s="149" t="str">
        <f t="shared" si="17"/>
        <v>バーレーン</v>
      </c>
    </row>
    <row r="51" spans="2:19" ht="14.1" customHeight="1">
      <c r="C51" s="108" t="s">
        <v>362</v>
      </c>
      <c r="D51" s="84"/>
      <c r="E51" s="142">
        <v>431541</v>
      </c>
      <c r="F51" s="137">
        <f t="shared" si="10"/>
        <v>4.2127130376463776E-2</v>
      </c>
      <c r="G51" s="142">
        <v>0</v>
      </c>
      <c r="H51" s="143">
        <f t="shared" si="11"/>
        <v>0</v>
      </c>
      <c r="I51" s="144">
        <f t="shared" si="12"/>
        <v>431541</v>
      </c>
      <c r="J51" s="145">
        <v>1324275</v>
      </c>
      <c r="K51" s="139">
        <f t="shared" si="3"/>
        <v>0.15031314270424834</v>
      </c>
      <c r="L51" s="145">
        <v>0</v>
      </c>
      <c r="M51" s="146">
        <f t="shared" si="9"/>
        <v>0</v>
      </c>
      <c r="N51" s="147">
        <f t="shared" si="13"/>
        <v>1324275</v>
      </c>
      <c r="O51" s="148">
        <f t="shared" si="14"/>
        <v>32.586962677691567</v>
      </c>
      <c r="P51" s="148" t="str">
        <f t="shared" si="15"/>
        <v xml:space="preserve">－  </v>
      </c>
      <c r="Q51" s="139">
        <f t="shared" si="16"/>
        <v>32.586962677691567</v>
      </c>
      <c r="R51" s="139"/>
      <c r="S51" s="149" t="str">
        <f t="shared" si="17"/>
        <v>ポルトガル</v>
      </c>
    </row>
    <row r="52" spans="2:19" ht="14.1" customHeight="1">
      <c r="C52" s="108" t="s">
        <v>363</v>
      </c>
      <c r="D52" s="84"/>
      <c r="E52" s="142">
        <v>470087</v>
      </c>
      <c r="F52" s="137">
        <f t="shared" si="10"/>
        <v>4.5889999646107148E-2</v>
      </c>
      <c r="G52" s="142">
        <v>209642</v>
      </c>
      <c r="H52" s="143">
        <f t="shared" si="11"/>
        <v>0.14695657717815711</v>
      </c>
      <c r="I52" s="144">
        <f t="shared" si="12"/>
        <v>679729</v>
      </c>
      <c r="J52" s="145">
        <v>1114081</v>
      </c>
      <c r="K52" s="139">
        <f t="shared" si="3"/>
        <v>0.12645486499185721</v>
      </c>
      <c r="L52" s="145">
        <v>131768</v>
      </c>
      <c r="M52" s="146">
        <f t="shared" si="9"/>
        <v>0.11945518867973705</v>
      </c>
      <c r="N52" s="147">
        <f t="shared" si="13"/>
        <v>1245849</v>
      </c>
      <c r="O52" s="148">
        <f t="shared" si="14"/>
        <v>42.195046859249913</v>
      </c>
      <c r="P52" s="148">
        <f t="shared" si="15"/>
        <v>159.09932608827637</v>
      </c>
      <c r="Q52" s="139">
        <f t="shared" si="16"/>
        <v>54.559501191556926</v>
      </c>
      <c r="R52" s="139"/>
      <c r="S52" s="149" t="str">
        <f t="shared" si="17"/>
        <v>スロベニア</v>
      </c>
    </row>
    <row r="53" spans="2:19" ht="14.1" customHeight="1">
      <c r="C53" s="108" t="s">
        <v>268</v>
      </c>
      <c r="D53" s="84"/>
      <c r="E53" s="142">
        <v>1277553</v>
      </c>
      <c r="F53" s="137">
        <f t="shared" si="10"/>
        <v>0.12471501385463357</v>
      </c>
      <c r="G53" s="142">
        <v>0</v>
      </c>
      <c r="H53" s="143">
        <f t="shared" si="11"/>
        <v>0</v>
      </c>
      <c r="I53" s="144">
        <f t="shared" si="12"/>
        <v>1277553</v>
      </c>
      <c r="J53" s="145">
        <v>749879</v>
      </c>
      <c r="K53" s="139">
        <f t="shared" si="3"/>
        <v>8.5115757027746541E-2</v>
      </c>
      <c r="L53" s="145">
        <v>0</v>
      </c>
      <c r="M53" s="146">
        <f t="shared" si="9"/>
        <v>0</v>
      </c>
      <c r="N53" s="147">
        <f t="shared" si="13"/>
        <v>749879</v>
      </c>
      <c r="O53" s="148">
        <f t="shared" si="14"/>
        <v>170.3678860189444</v>
      </c>
      <c r="P53" s="148" t="str">
        <f t="shared" si="15"/>
        <v xml:space="preserve">－  </v>
      </c>
      <c r="Q53" s="139">
        <f t="shared" si="16"/>
        <v>170.3678860189444</v>
      </c>
      <c r="R53" s="139"/>
      <c r="S53" s="108" t="s">
        <v>268</v>
      </c>
    </row>
    <row r="54" spans="2:19" ht="14.1" customHeight="1">
      <c r="C54" s="108" t="s">
        <v>449</v>
      </c>
      <c r="D54" s="84"/>
      <c r="E54" s="142">
        <v>1295883</v>
      </c>
      <c r="F54" s="137">
        <f t="shared" si="10"/>
        <v>0.12650439261540156</v>
      </c>
      <c r="G54" s="142">
        <v>0</v>
      </c>
      <c r="H54" s="143">
        <f t="shared" si="11"/>
        <v>0</v>
      </c>
      <c r="I54" s="144">
        <f t="shared" si="12"/>
        <v>1295883</v>
      </c>
      <c r="J54" s="145">
        <v>568507</v>
      </c>
      <c r="K54" s="139">
        <f t="shared" si="3"/>
        <v>6.4528948911188475E-2</v>
      </c>
      <c r="L54" s="145">
        <v>0</v>
      </c>
      <c r="M54" s="146">
        <f t="shared" si="9"/>
        <v>0</v>
      </c>
      <c r="N54" s="147">
        <f t="shared" si="13"/>
        <v>568507</v>
      </c>
      <c r="O54" s="148">
        <f t="shared" si="14"/>
        <v>227.94495054590357</v>
      </c>
      <c r="P54" s="148" t="str">
        <f t="shared" si="15"/>
        <v xml:space="preserve">－  </v>
      </c>
      <c r="Q54" s="139">
        <f t="shared" si="16"/>
        <v>227.94495054590357</v>
      </c>
      <c r="R54" s="139"/>
      <c r="S54" s="108" t="s">
        <v>449</v>
      </c>
    </row>
    <row r="55" spans="2:19" ht="14.1" customHeight="1">
      <c r="C55" s="26" t="s">
        <v>458</v>
      </c>
      <c r="D55" s="84"/>
      <c r="E55" s="142">
        <v>1569481</v>
      </c>
      <c r="F55" s="137">
        <f t="shared" si="10"/>
        <v>0.15321309148002796</v>
      </c>
      <c r="G55" s="142">
        <v>0</v>
      </c>
      <c r="H55" s="143">
        <f t="shared" si="11"/>
        <v>0</v>
      </c>
      <c r="I55" s="144">
        <f t="shared" si="12"/>
        <v>1569481</v>
      </c>
      <c r="J55" s="145">
        <v>493381</v>
      </c>
      <c r="K55" s="139">
        <f t="shared" si="3"/>
        <v>5.600169803142456E-2</v>
      </c>
      <c r="L55" s="145">
        <v>0</v>
      </c>
      <c r="M55" s="146">
        <f t="shared" si="9"/>
        <v>0</v>
      </c>
      <c r="N55" s="147">
        <f t="shared" si="13"/>
        <v>493381</v>
      </c>
      <c r="O55" s="148">
        <f t="shared" si="14"/>
        <v>318.10730449693034</v>
      </c>
      <c r="P55" s="148" t="str">
        <f t="shared" si="15"/>
        <v xml:space="preserve">－  </v>
      </c>
      <c r="Q55" s="139">
        <f t="shared" si="16"/>
        <v>318.10730449693034</v>
      </c>
      <c r="R55" s="139"/>
      <c r="S55" s="153" t="str">
        <f t="shared" ref="S55" si="18">C55</f>
        <v>プエルトリコ（米）</v>
      </c>
    </row>
    <row r="56" spans="2:19" ht="14.1" customHeight="1" thickBot="1">
      <c r="B56" s="33"/>
      <c r="C56" s="27" t="s">
        <v>213</v>
      </c>
      <c r="D56" s="154"/>
      <c r="E56" s="142">
        <v>13957980</v>
      </c>
      <c r="F56" s="137">
        <f t="shared" si="0"/>
        <v>1.3625811759533251</v>
      </c>
      <c r="G56" s="142">
        <v>24401</v>
      </c>
      <c r="H56" s="143">
        <f t="shared" si="1"/>
        <v>1.7104814110360574E-2</v>
      </c>
      <c r="I56" s="155">
        <f t="shared" si="2"/>
        <v>13982381</v>
      </c>
      <c r="J56" s="145">
        <v>8159978</v>
      </c>
      <c r="K56" s="139">
        <f t="shared" si="3"/>
        <v>0.92620636769366416</v>
      </c>
      <c r="L56" s="145">
        <v>31134</v>
      </c>
      <c r="M56" s="146">
        <f t="shared" si="9"/>
        <v>2.8224742307350288E-2</v>
      </c>
      <c r="N56" s="156">
        <f t="shared" si="13"/>
        <v>8191112</v>
      </c>
      <c r="O56" s="157">
        <f t="shared" si="5"/>
        <v>171.05413764595934</v>
      </c>
      <c r="P56" s="157">
        <f>IF(G56&gt;0,IF(L56&gt;0,G56/L56*100,"－  "),"－  ")</f>
        <v>78.374124751075996</v>
      </c>
      <c r="Q56" s="158">
        <f t="shared" si="7"/>
        <v>170.70186563191911</v>
      </c>
      <c r="R56" s="158"/>
      <c r="S56" s="159" t="s">
        <v>213</v>
      </c>
    </row>
    <row r="57" spans="2:19" ht="14.1" customHeight="1">
      <c r="C57" s="275" t="s">
        <v>285</v>
      </c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</row>
  </sheetData>
  <mergeCells count="12">
    <mergeCell ref="I2:M2"/>
    <mergeCell ref="C57:N57"/>
    <mergeCell ref="Q4:R4"/>
    <mergeCell ref="Q5:R5"/>
    <mergeCell ref="Q6:R6"/>
    <mergeCell ref="E4:I4"/>
    <mergeCell ref="E5:F5"/>
    <mergeCell ref="G5:H5"/>
    <mergeCell ref="B4:C6"/>
    <mergeCell ref="J4:N4"/>
    <mergeCell ref="J5:K5"/>
    <mergeCell ref="L5:M5"/>
  </mergeCells>
  <phoneticPr fontId="1"/>
  <pageMargins left="0.2" right="0.27" top="0.19685039370078741" bottom="0.19685039370078741" header="0" footer="0"/>
  <pageSetup paperSize="9" scale="7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N54"/>
  <sheetViews>
    <sheetView showGridLines="0" view="pageBreakPreview" topLeftCell="A3" zoomScale="90" zoomScaleNormal="100" zoomScaleSheetLayoutView="90" workbookViewId="0">
      <selection activeCell="C18" sqref="C18:G18"/>
    </sheetView>
  </sheetViews>
  <sheetFormatPr defaultColWidth="9" defaultRowHeight="13.2"/>
  <cols>
    <col min="1" max="1" width="5" style="23" customWidth="1"/>
    <col min="2" max="2" width="0.88671875" style="23" customWidth="1"/>
    <col min="3" max="6" width="3.6640625" style="23" customWidth="1"/>
    <col min="7" max="7" width="11.88671875" style="23" customWidth="1"/>
    <col min="8" max="8" width="0.88671875" style="23" customWidth="1"/>
    <col min="9" max="9" width="5.6640625" style="23" customWidth="1"/>
    <col min="10" max="10" width="10.6640625" style="23" customWidth="1"/>
    <col min="11" max="11" width="15.109375" style="23" customWidth="1"/>
    <col min="12" max="12" width="10.6640625" style="23" customWidth="1"/>
    <col min="13" max="13" width="12.88671875" style="23" customWidth="1"/>
    <col min="14" max="14" width="9.33203125" style="23" bestFit="1" customWidth="1"/>
    <col min="15" max="16384" width="9" style="23"/>
  </cols>
  <sheetData>
    <row r="1" spans="2:14" ht="13.5" customHeight="1"/>
    <row r="2" spans="2:14" ht="18" customHeight="1">
      <c r="E2" s="28" t="s">
        <v>255</v>
      </c>
      <c r="G2" s="296" t="s">
        <v>243</v>
      </c>
      <c r="H2" s="340"/>
      <c r="I2" s="340"/>
      <c r="J2" s="340"/>
      <c r="K2" s="340"/>
      <c r="L2" s="340"/>
    </row>
    <row r="3" spans="2:14" ht="18" customHeight="1">
      <c r="G3" s="25"/>
      <c r="H3" s="108"/>
      <c r="I3" s="108"/>
      <c r="J3" s="108"/>
      <c r="K3" s="108"/>
      <c r="L3" s="108"/>
    </row>
    <row r="5" spans="2:14" ht="13.8" thickBot="1">
      <c r="C5" s="23" t="s">
        <v>64</v>
      </c>
      <c r="M5" s="45" t="s">
        <v>186</v>
      </c>
    </row>
    <row r="6" spans="2:14" ht="15.9" customHeight="1">
      <c r="B6" s="109"/>
      <c r="C6" s="330" t="s">
        <v>75</v>
      </c>
      <c r="D6" s="330"/>
      <c r="E6" s="330"/>
      <c r="F6" s="330"/>
      <c r="G6" s="330"/>
      <c r="H6" s="109"/>
      <c r="I6" s="336" t="s">
        <v>46</v>
      </c>
      <c r="J6" s="338" t="s">
        <v>358</v>
      </c>
      <c r="K6" s="339"/>
      <c r="L6" s="334" t="s">
        <v>345</v>
      </c>
      <c r="M6" s="335"/>
    </row>
    <row r="7" spans="2:14" ht="15.9" customHeight="1">
      <c r="B7" s="110"/>
      <c r="C7" s="331"/>
      <c r="D7" s="331"/>
      <c r="E7" s="331"/>
      <c r="F7" s="331"/>
      <c r="G7" s="331"/>
      <c r="H7" s="110"/>
      <c r="I7" s="337"/>
      <c r="J7" s="111" t="s">
        <v>47</v>
      </c>
      <c r="K7" s="112" t="s">
        <v>48</v>
      </c>
      <c r="L7" s="111" t="s">
        <v>47</v>
      </c>
      <c r="M7" s="112" t="s">
        <v>48</v>
      </c>
    </row>
    <row r="8" spans="2:14" ht="6.9" customHeight="1">
      <c r="I8" s="76"/>
      <c r="J8" s="76"/>
      <c r="K8" s="29"/>
      <c r="L8" s="76"/>
      <c r="M8" s="29"/>
    </row>
    <row r="9" spans="2:14" ht="14.1" customHeight="1">
      <c r="C9" s="296" t="s">
        <v>80</v>
      </c>
      <c r="D9" s="296"/>
      <c r="E9" s="296"/>
      <c r="F9" s="296"/>
      <c r="G9" s="296"/>
      <c r="I9" s="113"/>
      <c r="J9" s="114"/>
      <c r="K9" s="115">
        <f>SUM(K12:K14,K17,K18,K24,K26)</f>
        <v>1024377868</v>
      </c>
      <c r="L9" s="41"/>
      <c r="M9" s="42">
        <f>SUM(M12:M14,M17,M18,M24,M26)</f>
        <v>881010786</v>
      </c>
    </row>
    <row r="10" spans="2:14" ht="6.9" customHeight="1">
      <c r="I10" s="113"/>
      <c r="J10" s="114"/>
      <c r="K10" s="49"/>
      <c r="L10" s="41"/>
      <c r="M10" s="42"/>
    </row>
    <row r="11" spans="2:14" ht="14.1" customHeight="1">
      <c r="C11" s="296" t="s">
        <v>231</v>
      </c>
      <c r="D11" s="296"/>
      <c r="E11" s="296"/>
      <c r="F11" s="296"/>
      <c r="G11" s="296"/>
      <c r="I11" s="113"/>
      <c r="J11" s="114"/>
      <c r="K11" s="49">
        <v>0</v>
      </c>
      <c r="L11" s="41"/>
      <c r="M11" s="42">
        <v>0</v>
      </c>
    </row>
    <row r="12" spans="2:14" ht="14.1" customHeight="1">
      <c r="C12" s="296" t="s">
        <v>50</v>
      </c>
      <c r="D12" s="296"/>
      <c r="E12" s="296"/>
      <c r="F12" s="296"/>
      <c r="G12" s="296"/>
      <c r="I12" s="113"/>
      <c r="J12" s="114"/>
      <c r="K12" s="49">
        <v>0</v>
      </c>
      <c r="L12" s="41"/>
      <c r="M12" s="42">
        <v>0</v>
      </c>
    </row>
    <row r="13" spans="2:14" ht="14.1" customHeight="1">
      <c r="C13" s="296" t="s">
        <v>184</v>
      </c>
      <c r="D13" s="296"/>
      <c r="E13" s="296"/>
      <c r="F13" s="296"/>
      <c r="G13" s="296"/>
      <c r="I13" s="113"/>
      <c r="J13" s="114"/>
      <c r="K13" s="116">
        <v>0</v>
      </c>
      <c r="L13" s="41"/>
      <c r="M13" s="117">
        <v>1005</v>
      </c>
    </row>
    <row r="14" spans="2:14" ht="14.1" customHeight="1">
      <c r="C14" s="296" t="s">
        <v>51</v>
      </c>
      <c r="D14" s="296"/>
      <c r="E14" s="296"/>
      <c r="F14" s="296"/>
      <c r="G14" s="296"/>
      <c r="I14" s="113"/>
      <c r="J14" s="114"/>
      <c r="K14" s="116">
        <v>2609938</v>
      </c>
      <c r="L14" s="41"/>
      <c r="M14" s="117">
        <v>5228438</v>
      </c>
    </row>
    <row r="15" spans="2:14" ht="14.1" customHeight="1">
      <c r="D15" s="23" t="s">
        <v>56</v>
      </c>
      <c r="E15" s="296" t="s">
        <v>57</v>
      </c>
      <c r="F15" s="296"/>
      <c r="G15" s="296"/>
      <c r="I15" s="113"/>
      <c r="J15" s="114"/>
      <c r="K15" s="116">
        <v>288264</v>
      </c>
      <c r="L15" s="41"/>
      <c r="M15" s="117">
        <v>2598614</v>
      </c>
    </row>
    <row r="16" spans="2:14" ht="14.1" customHeight="1">
      <c r="D16" s="23" t="s">
        <v>56</v>
      </c>
      <c r="E16" s="296" t="s">
        <v>58</v>
      </c>
      <c r="F16" s="296"/>
      <c r="G16" s="296"/>
      <c r="I16" s="113" t="s">
        <v>55</v>
      </c>
      <c r="J16" s="114">
        <v>4047</v>
      </c>
      <c r="K16" s="116">
        <v>1607804</v>
      </c>
      <c r="L16" s="41">
        <v>4474</v>
      </c>
      <c r="M16" s="117">
        <v>1594581</v>
      </c>
      <c r="N16" s="118"/>
    </row>
    <row r="17" spans="2:13" ht="14.1" customHeight="1">
      <c r="C17" s="296" t="s">
        <v>52</v>
      </c>
      <c r="D17" s="296"/>
      <c r="E17" s="296"/>
      <c r="F17" s="296"/>
      <c r="G17" s="296"/>
      <c r="I17" s="113"/>
      <c r="J17" s="114"/>
      <c r="K17" s="116">
        <v>1508397</v>
      </c>
      <c r="L17" s="41"/>
      <c r="M17" s="117">
        <v>1553618</v>
      </c>
    </row>
    <row r="18" spans="2:13" ht="14.1" customHeight="1">
      <c r="C18" s="296" t="s">
        <v>185</v>
      </c>
      <c r="D18" s="296"/>
      <c r="E18" s="296"/>
      <c r="F18" s="296"/>
      <c r="G18" s="296"/>
      <c r="I18" s="113"/>
      <c r="J18" s="114"/>
      <c r="K18" s="119">
        <v>1018672634</v>
      </c>
      <c r="L18" s="41"/>
      <c r="M18" s="117">
        <v>872119362</v>
      </c>
    </row>
    <row r="19" spans="2:13" ht="14.1" customHeight="1">
      <c r="D19" s="23" t="s">
        <v>56</v>
      </c>
      <c r="E19" s="296" t="s">
        <v>59</v>
      </c>
      <c r="F19" s="296"/>
      <c r="G19" s="296"/>
      <c r="I19" s="113"/>
      <c r="J19" s="114"/>
      <c r="K19" s="116">
        <v>1416896</v>
      </c>
      <c r="L19" s="41"/>
      <c r="M19" s="117">
        <v>1705260</v>
      </c>
    </row>
    <row r="20" spans="2:13" ht="14.1" customHeight="1">
      <c r="D20" s="23" t="s">
        <v>56</v>
      </c>
      <c r="E20" s="296" t="s">
        <v>60</v>
      </c>
      <c r="F20" s="296"/>
      <c r="G20" s="296"/>
      <c r="I20" s="113"/>
      <c r="J20" s="114"/>
      <c r="K20" s="119">
        <v>1015035561</v>
      </c>
      <c r="L20" s="41"/>
      <c r="M20" s="117">
        <v>867201666</v>
      </c>
    </row>
    <row r="21" spans="2:13" ht="14.1" customHeight="1">
      <c r="E21" s="23" t="s">
        <v>56</v>
      </c>
      <c r="F21" s="296" t="s">
        <v>61</v>
      </c>
      <c r="G21" s="296"/>
      <c r="I21" s="113" t="s">
        <v>298</v>
      </c>
      <c r="J21" s="114">
        <v>266270</v>
      </c>
      <c r="K21" s="116">
        <v>992254049</v>
      </c>
      <c r="L21" s="41">
        <v>240934</v>
      </c>
      <c r="M21" s="117">
        <v>841085732</v>
      </c>
    </row>
    <row r="22" spans="2:13" ht="14.1" customHeight="1">
      <c r="F22" s="23" t="s">
        <v>56</v>
      </c>
      <c r="G22" s="25" t="s">
        <v>62</v>
      </c>
      <c r="I22" s="113" t="s">
        <v>298</v>
      </c>
      <c r="J22" s="114">
        <v>266270</v>
      </c>
      <c r="K22" s="116">
        <v>992254049</v>
      </c>
      <c r="L22" s="41">
        <v>240934</v>
      </c>
      <c r="M22" s="117">
        <v>841085732</v>
      </c>
    </row>
    <row r="23" spans="2:13" ht="14.1" customHeight="1">
      <c r="E23" s="23" t="s">
        <v>56</v>
      </c>
      <c r="F23" s="296" t="s">
        <v>63</v>
      </c>
      <c r="G23" s="296"/>
      <c r="I23" s="113" t="s">
        <v>299</v>
      </c>
      <c r="J23" s="114">
        <v>13721355</v>
      </c>
      <c r="K23" s="116">
        <v>22781512</v>
      </c>
      <c r="L23" s="41">
        <v>18276278</v>
      </c>
      <c r="M23" s="117">
        <v>26115934</v>
      </c>
    </row>
    <row r="24" spans="2:13" ht="14.1" customHeight="1">
      <c r="C24" s="296" t="s">
        <v>53</v>
      </c>
      <c r="D24" s="296"/>
      <c r="E24" s="296"/>
      <c r="F24" s="296"/>
      <c r="G24" s="296"/>
      <c r="I24" s="113"/>
      <c r="J24" s="114"/>
      <c r="K24" s="116">
        <v>355942</v>
      </c>
      <c r="L24" s="41"/>
      <c r="M24" s="117">
        <v>385621</v>
      </c>
    </row>
    <row r="25" spans="2:13" ht="14.1" customHeight="1">
      <c r="D25" s="23" t="s">
        <v>56</v>
      </c>
      <c r="E25" s="296" t="s">
        <v>176</v>
      </c>
      <c r="F25" s="296"/>
      <c r="G25" s="296"/>
      <c r="I25" s="113" t="s">
        <v>55</v>
      </c>
      <c r="J25" s="114">
        <v>3</v>
      </c>
      <c r="K25" s="116">
        <v>8724</v>
      </c>
      <c r="L25" s="41">
        <v>3</v>
      </c>
      <c r="M25" s="117">
        <v>8991</v>
      </c>
    </row>
    <row r="26" spans="2:13" ht="14.1" customHeight="1">
      <c r="C26" s="296" t="s">
        <v>54</v>
      </c>
      <c r="D26" s="296"/>
      <c r="E26" s="296"/>
      <c r="F26" s="296"/>
      <c r="G26" s="296"/>
      <c r="I26" s="113"/>
      <c r="J26" s="114"/>
      <c r="K26" s="116">
        <v>1230957</v>
      </c>
      <c r="L26" s="41"/>
      <c r="M26" s="117">
        <v>1722742</v>
      </c>
    </row>
    <row r="27" spans="2:13" ht="6.9" customHeight="1" thickBot="1">
      <c r="B27" s="33"/>
      <c r="C27" s="33"/>
      <c r="D27" s="33"/>
      <c r="E27" s="33"/>
      <c r="F27" s="33"/>
      <c r="G27" s="33"/>
      <c r="H27" s="33"/>
      <c r="I27" s="81"/>
      <c r="J27" s="120"/>
      <c r="K27" s="121"/>
      <c r="L27" s="81"/>
      <c r="M27" s="33"/>
    </row>
    <row r="31" spans="2:13" ht="13.8" thickBot="1">
      <c r="C31" s="23" t="s">
        <v>65</v>
      </c>
      <c r="M31" s="23" t="s">
        <v>222</v>
      </c>
    </row>
    <row r="32" spans="2:13" ht="15.9" customHeight="1">
      <c r="B32" s="109"/>
      <c r="C32" s="330" t="s">
        <v>45</v>
      </c>
      <c r="D32" s="330"/>
      <c r="E32" s="330"/>
      <c r="F32" s="330"/>
      <c r="G32" s="330"/>
      <c r="H32" s="109"/>
      <c r="I32" s="336" t="s">
        <v>46</v>
      </c>
      <c r="J32" s="338" t="s">
        <v>358</v>
      </c>
      <c r="K32" s="339"/>
      <c r="L32" s="334" t="s">
        <v>345</v>
      </c>
      <c r="M32" s="335"/>
    </row>
    <row r="33" spans="2:13" ht="15.9" customHeight="1">
      <c r="B33" s="110"/>
      <c r="C33" s="331"/>
      <c r="D33" s="331"/>
      <c r="E33" s="331"/>
      <c r="F33" s="331"/>
      <c r="G33" s="331"/>
      <c r="H33" s="110"/>
      <c r="I33" s="337"/>
      <c r="J33" s="111" t="s">
        <v>47</v>
      </c>
      <c r="K33" s="112" t="s">
        <v>48</v>
      </c>
      <c r="L33" s="111" t="s">
        <v>47</v>
      </c>
      <c r="M33" s="112" t="s">
        <v>48</v>
      </c>
    </row>
    <row r="34" spans="2:13" ht="6.9" customHeight="1">
      <c r="I34" s="76"/>
      <c r="J34" s="76"/>
      <c r="K34" s="29"/>
      <c r="L34" s="76"/>
      <c r="M34" s="29"/>
    </row>
    <row r="35" spans="2:13" ht="14.1" customHeight="1">
      <c r="C35" s="296" t="s">
        <v>80</v>
      </c>
      <c r="D35" s="296"/>
      <c r="E35" s="296"/>
      <c r="F35" s="296"/>
      <c r="G35" s="296"/>
      <c r="I35" s="113"/>
      <c r="J35" s="114"/>
      <c r="K35" s="49">
        <f>K39+K40+K43+K45+K49+K51</f>
        <v>142062573</v>
      </c>
      <c r="L35" s="41"/>
      <c r="M35" s="42">
        <v>110307473</v>
      </c>
    </row>
    <row r="36" spans="2:13" ht="6.9" customHeight="1">
      <c r="I36" s="113"/>
      <c r="J36" s="114"/>
      <c r="K36" s="49"/>
      <c r="L36" s="41"/>
      <c r="M36" s="42"/>
    </row>
    <row r="37" spans="2:13" ht="14.1" customHeight="1">
      <c r="C37" s="296" t="s">
        <v>49</v>
      </c>
      <c r="D37" s="296"/>
      <c r="E37" s="296"/>
      <c r="F37" s="296"/>
      <c r="G37" s="296"/>
      <c r="I37" s="113"/>
      <c r="J37" s="114"/>
      <c r="K37" s="49">
        <v>0</v>
      </c>
      <c r="L37" s="41"/>
      <c r="M37" s="42">
        <v>0</v>
      </c>
    </row>
    <row r="38" spans="2:13" ht="14.1" customHeight="1">
      <c r="C38" s="25"/>
      <c r="D38" s="23" t="s">
        <v>56</v>
      </c>
      <c r="E38" s="296" t="s">
        <v>66</v>
      </c>
      <c r="F38" s="296"/>
      <c r="G38" s="296"/>
      <c r="I38" s="122" t="s">
        <v>55</v>
      </c>
      <c r="J38" s="49">
        <v>0</v>
      </c>
      <c r="K38" s="49">
        <v>0</v>
      </c>
      <c r="L38" s="41">
        <v>0</v>
      </c>
      <c r="M38" s="42">
        <v>0</v>
      </c>
    </row>
    <row r="39" spans="2:13" ht="14.1" customHeight="1">
      <c r="C39" s="296" t="s">
        <v>50</v>
      </c>
      <c r="D39" s="296"/>
      <c r="E39" s="296"/>
      <c r="F39" s="296"/>
      <c r="G39" s="296"/>
      <c r="I39" s="113"/>
      <c r="J39" s="114"/>
      <c r="K39" s="116">
        <v>0</v>
      </c>
      <c r="L39" s="41"/>
      <c r="M39" s="117">
        <v>1246938</v>
      </c>
    </row>
    <row r="40" spans="2:13" ht="14.1" customHeight="1">
      <c r="C40" s="296" t="s">
        <v>51</v>
      </c>
      <c r="D40" s="296"/>
      <c r="E40" s="296"/>
      <c r="F40" s="296"/>
      <c r="G40" s="296"/>
      <c r="I40" s="113"/>
      <c r="J40" s="114"/>
      <c r="K40" s="116">
        <v>11519245</v>
      </c>
      <c r="L40" s="41"/>
      <c r="M40" s="117">
        <v>12680230</v>
      </c>
    </row>
    <row r="41" spans="2:13" ht="14.1" customHeight="1">
      <c r="D41" s="23" t="s">
        <v>56</v>
      </c>
      <c r="E41" s="296" t="s">
        <v>57</v>
      </c>
      <c r="F41" s="296"/>
      <c r="G41" s="296"/>
      <c r="I41" s="113"/>
      <c r="J41" s="114"/>
      <c r="K41" s="116">
        <v>11150599</v>
      </c>
      <c r="L41" s="41"/>
      <c r="M41" s="117">
        <v>12333033</v>
      </c>
    </row>
    <row r="42" spans="2:13" ht="14.1" customHeight="1">
      <c r="D42" s="23" t="s">
        <v>56</v>
      </c>
      <c r="E42" s="333" t="s">
        <v>67</v>
      </c>
      <c r="F42" s="333"/>
      <c r="G42" s="333"/>
      <c r="I42" s="122" t="s">
        <v>55</v>
      </c>
      <c r="J42" s="49">
        <v>0</v>
      </c>
      <c r="K42" s="49">
        <v>0</v>
      </c>
      <c r="L42" s="41">
        <v>0</v>
      </c>
      <c r="M42" s="42">
        <v>0</v>
      </c>
    </row>
    <row r="43" spans="2:13" ht="14.1" customHeight="1">
      <c r="C43" s="296" t="s">
        <v>52</v>
      </c>
      <c r="D43" s="296"/>
      <c r="E43" s="296"/>
      <c r="F43" s="296"/>
      <c r="G43" s="296"/>
      <c r="I43" s="113"/>
      <c r="J43" s="114"/>
      <c r="K43" s="116">
        <v>8635614</v>
      </c>
      <c r="L43" s="41"/>
      <c r="M43" s="117">
        <v>8438997</v>
      </c>
    </row>
    <row r="44" spans="2:13" ht="14.1" customHeight="1">
      <c r="D44" s="23" t="s">
        <v>56</v>
      </c>
      <c r="E44" s="332" t="s">
        <v>177</v>
      </c>
      <c r="F44" s="332"/>
      <c r="G44" s="332"/>
      <c r="I44" s="113" t="s">
        <v>300</v>
      </c>
      <c r="J44" s="114">
        <v>1397</v>
      </c>
      <c r="K44" s="116">
        <v>1484847</v>
      </c>
      <c r="L44" s="41">
        <v>525</v>
      </c>
      <c r="M44" s="117">
        <v>968242</v>
      </c>
    </row>
    <row r="45" spans="2:13" ht="14.1" customHeight="1">
      <c r="C45" s="296" t="s">
        <v>162</v>
      </c>
      <c r="D45" s="296"/>
      <c r="E45" s="296"/>
      <c r="F45" s="296"/>
      <c r="G45" s="296"/>
      <c r="I45" s="113"/>
      <c r="J45" s="114"/>
      <c r="K45" s="116">
        <v>121204633</v>
      </c>
      <c r="L45" s="41"/>
      <c r="M45" s="117">
        <v>87503159</v>
      </c>
    </row>
    <row r="46" spans="2:13" ht="14.1" customHeight="1">
      <c r="D46" s="23" t="s">
        <v>56</v>
      </c>
      <c r="E46" s="332" t="s">
        <v>178</v>
      </c>
      <c r="F46" s="332"/>
      <c r="G46" s="332"/>
      <c r="I46" s="113"/>
      <c r="J46" s="114"/>
      <c r="K46" s="116">
        <v>11521730</v>
      </c>
      <c r="L46" s="41"/>
      <c r="M46" s="117">
        <v>10035828</v>
      </c>
    </row>
    <row r="47" spans="2:13" ht="14.1" customHeight="1">
      <c r="D47" s="23" t="s">
        <v>56</v>
      </c>
      <c r="E47" s="296" t="s">
        <v>68</v>
      </c>
      <c r="F47" s="296"/>
      <c r="G47" s="296"/>
      <c r="I47" s="113"/>
      <c r="J47" s="114"/>
      <c r="K47" s="116">
        <v>60507098</v>
      </c>
      <c r="L47" s="41"/>
      <c r="M47" s="117">
        <v>38690541</v>
      </c>
    </row>
    <row r="48" spans="2:13" ht="14.1" customHeight="1">
      <c r="D48" s="23" t="s">
        <v>56</v>
      </c>
      <c r="E48" s="296" t="s">
        <v>69</v>
      </c>
      <c r="F48" s="296"/>
      <c r="G48" s="296"/>
      <c r="I48" s="113" t="s">
        <v>299</v>
      </c>
      <c r="J48" s="114">
        <v>34618881</v>
      </c>
      <c r="K48" s="116">
        <v>45294673</v>
      </c>
      <c r="L48" s="41">
        <v>28791008</v>
      </c>
      <c r="M48" s="117">
        <v>35055285</v>
      </c>
    </row>
    <row r="49" spans="2:13" ht="14.1" customHeight="1">
      <c r="C49" s="296" t="s">
        <v>53</v>
      </c>
      <c r="D49" s="296"/>
      <c r="E49" s="296"/>
      <c r="F49" s="296"/>
      <c r="G49" s="296"/>
      <c r="I49" s="113"/>
      <c r="J49" s="114"/>
      <c r="K49" s="116">
        <v>703081</v>
      </c>
      <c r="L49" s="41"/>
      <c r="M49" s="117">
        <v>434453</v>
      </c>
    </row>
    <row r="50" spans="2:13" ht="14.1" customHeight="1">
      <c r="D50" s="23" t="s">
        <v>56</v>
      </c>
      <c r="E50" s="296" t="s">
        <v>70</v>
      </c>
      <c r="F50" s="296"/>
      <c r="G50" s="296"/>
      <c r="I50" s="113" t="s">
        <v>299</v>
      </c>
      <c r="J50" s="114">
        <v>94394</v>
      </c>
      <c r="K50" s="116">
        <v>49149</v>
      </c>
      <c r="L50" s="41">
        <v>168428</v>
      </c>
      <c r="M50" s="117">
        <v>54759</v>
      </c>
    </row>
    <row r="51" spans="2:13" ht="14.1" customHeight="1">
      <c r="C51" s="296" t="s">
        <v>54</v>
      </c>
      <c r="D51" s="296"/>
      <c r="E51" s="296"/>
      <c r="F51" s="296"/>
      <c r="G51" s="296"/>
      <c r="I51" s="113"/>
      <c r="J51" s="114"/>
      <c r="K51" s="49">
        <v>0</v>
      </c>
      <c r="L51" s="41"/>
      <c r="M51" s="42">
        <v>3696</v>
      </c>
    </row>
    <row r="52" spans="2:13" ht="6.9" customHeight="1" thickBot="1">
      <c r="B52" s="33"/>
      <c r="C52" s="33"/>
      <c r="D52" s="33"/>
      <c r="E52" s="33"/>
      <c r="F52" s="33"/>
      <c r="G52" s="33"/>
      <c r="H52" s="33"/>
      <c r="I52" s="81"/>
      <c r="J52" s="120"/>
      <c r="K52" s="121"/>
      <c r="L52" s="81"/>
      <c r="M52" s="33"/>
    </row>
    <row r="53" spans="2:13" ht="5.25" customHeight="1"/>
    <row r="54" spans="2:13">
      <c r="C54" s="23" t="s">
        <v>284</v>
      </c>
    </row>
  </sheetData>
  <mergeCells count="41">
    <mergeCell ref="C24:G24"/>
    <mergeCell ref="E25:G25"/>
    <mergeCell ref="C9:G9"/>
    <mergeCell ref="L6:M6"/>
    <mergeCell ref="I6:I7"/>
    <mergeCell ref="J6:K6"/>
    <mergeCell ref="C6:G7"/>
    <mergeCell ref="C18:G18"/>
    <mergeCell ref="E19:G19"/>
    <mergeCell ref="C12:G12"/>
    <mergeCell ref="G2:L2"/>
    <mergeCell ref="E20:G20"/>
    <mergeCell ref="F21:G21"/>
    <mergeCell ref="F23:G23"/>
    <mergeCell ref="E16:G16"/>
    <mergeCell ref="C13:G13"/>
    <mergeCell ref="C17:G17"/>
    <mergeCell ref="C14:G14"/>
    <mergeCell ref="E15:G15"/>
    <mergeCell ref="C11:G11"/>
    <mergeCell ref="C26:G26"/>
    <mergeCell ref="E38:G38"/>
    <mergeCell ref="L32:M32"/>
    <mergeCell ref="C32:G33"/>
    <mergeCell ref="I32:I33"/>
    <mergeCell ref="J32:K32"/>
    <mergeCell ref="C35:G35"/>
    <mergeCell ref="C37:G37"/>
    <mergeCell ref="C39:G39"/>
    <mergeCell ref="C45:G45"/>
    <mergeCell ref="E46:G46"/>
    <mergeCell ref="C49:G49"/>
    <mergeCell ref="C51:G51"/>
    <mergeCell ref="E50:G50"/>
    <mergeCell ref="E47:G47"/>
    <mergeCell ref="E48:G48"/>
    <mergeCell ref="E42:G42"/>
    <mergeCell ref="E44:G44"/>
    <mergeCell ref="C43:G43"/>
    <mergeCell ref="E41:G41"/>
    <mergeCell ref="C40:G40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9-1駅別旅客</vt:lpstr>
      <vt:lpstr>9-2港湾施設（三田尻中関港）</vt:lpstr>
      <vt:lpstr>9-3野島航路船舶三田尻中関港乗降人員</vt:lpstr>
      <vt:lpstr>9-4トン数階級別入港船舶（三田尻中関港）</vt:lpstr>
      <vt:lpstr>9-6国別海上輸出入貨物量（三田尻中関港）</vt:lpstr>
      <vt:lpstr>9-5品目別海上貨物運送量（三田尻中関港）</vt:lpstr>
      <vt:lpstr>9-7港湾別海上移出入貨物量（三田尻中関港）</vt:lpstr>
      <vt:lpstr>9-8国別通関輸出入実績（三田尻中関港）</vt:lpstr>
      <vt:lpstr>9-９品目別通関輸出入実績（三田尻中関港）</vt:lpstr>
      <vt:lpstr>9-10種類別自動車保有台数</vt:lpstr>
      <vt:lpstr>9-11ハイヤー・タクシー事業の概況</vt:lpstr>
      <vt:lpstr>133</vt:lpstr>
      <vt:lpstr>9-12山陽自動車道の利用状況</vt:lpstr>
      <vt:lpstr>9-13港湾運送事業の船舶積卸し実績（三田尻中関港）</vt:lpstr>
      <vt:lpstr>9-14電気通信普及状況</vt:lpstr>
      <vt:lpstr>9-15電話の加入状況等</vt:lpstr>
      <vt:lpstr>'133'!Print_Area</vt:lpstr>
      <vt:lpstr>'9-12山陽自動車道の利用状況'!Print_Area</vt:lpstr>
      <vt:lpstr>'9-14電気通信普及状況'!Print_Area</vt:lpstr>
      <vt:lpstr>'9-15電話の加入状況等'!Print_Area</vt:lpstr>
      <vt:lpstr>'9-3野島航路船舶三田尻中関港乗降人員'!Print_Area</vt:lpstr>
      <vt:lpstr>'9-6国別海上輸出入貨物量（三田尻中関港）'!Print_Area</vt:lpstr>
      <vt:lpstr>'9-7港湾別海上移出入貨物量（三田尻中関港）'!Print_Area</vt:lpstr>
      <vt:lpstr>'9-９品目別通関輸出入実績（三田尻中関港）'!Print_Area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02483</cp:lastModifiedBy>
  <cp:lastPrinted>2026-06-17T02:10:58Z</cp:lastPrinted>
  <dcterms:created xsi:type="dcterms:W3CDTF">1998-12-10T04:54:32Z</dcterms:created>
  <dcterms:modified xsi:type="dcterms:W3CDTF">2026-06-22T06:10:17Z</dcterms:modified>
</cp:coreProperties>
</file>