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3" activeTab="2"/>
  </bookViews>
  <sheets>
    <sheet name="請求書" sheetId="1" r:id="rId1"/>
    <sheet name="明細書" sheetId="2" r:id="rId2"/>
    <sheet name="実績記録票" sheetId="3" r:id="rId3"/>
  </sheets>
  <definedNames>
    <definedName name="_xlnm.Print_Area" localSheetId="2">'実績記録票'!$A$1:$W$32</definedName>
    <definedName name="_xlnm.Print_Area" localSheetId="0">'請求書'!$A$1:$AH$37</definedName>
    <definedName name="_xlnm.Print_Area" localSheetId="1">'明細書'!$A$1:$U$43</definedName>
  </definedNames>
  <calcPr fullCalcOnLoad="1"/>
</workbook>
</file>

<file path=xl/comments2.xml><?xml version="1.0" encoding="utf-8"?>
<comments xmlns="http://schemas.openxmlformats.org/spreadsheetml/2006/main">
  <authors>
    <author>kourei4</author>
  </authors>
  <commentList>
    <comment ref="D12" authorId="0">
      <text>
        <r>
          <rPr>
            <b/>
            <sz val="9"/>
            <rFont val="ＭＳ Ｐゴシック"/>
            <family val="3"/>
          </rPr>
          <t>時間のみ</t>
        </r>
        <r>
          <rPr>
            <sz val="9"/>
            <rFont val="ＭＳ Ｐゴシック"/>
            <family val="3"/>
          </rPr>
          <t>を入力してください
（例）</t>
        </r>
        <r>
          <rPr>
            <b/>
            <sz val="9"/>
            <rFont val="ＭＳ Ｐゴシック"/>
            <family val="3"/>
          </rPr>
          <t>１時間３０分＝1.5</t>
        </r>
      </text>
    </comment>
    <comment ref="E28" authorId="0">
      <text>
        <r>
          <rPr>
            <sz val="9"/>
            <rFont val="ＭＳ Ｐゴシック"/>
            <family val="3"/>
          </rPr>
          <t>利用者負担を</t>
        </r>
        <r>
          <rPr>
            <b/>
            <sz val="9"/>
            <rFont val="ＭＳ Ｐゴシック"/>
            <family val="3"/>
          </rPr>
          <t>貰わなかった</t>
        </r>
        <r>
          <rPr>
            <sz val="9"/>
            <rFont val="ＭＳ Ｐゴシック"/>
            <family val="3"/>
          </rPr>
          <t>時間数を入力
利用者負担が０割の場合は、入力不要</t>
        </r>
      </text>
    </comment>
    <comment ref="H28" authorId="0">
      <text>
        <r>
          <rPr>
            <sz val="9"/>
            <rFont val="ＭＳ Ｐゴシック"/>
            <family val="3"/>
          </rPr>
          <t>利用者負担を</t>
        </r>
        <r>
          <rPr>
            <b/>
            <sz val="9"/>
            <rFont val="ＭＳ Ｐゴシック"/>
            <family val="3"/>
          </rPr>
          <t>貰わなかった</t>
        </r>
        <r>
          <rPr>
            <sz val="9"/>
            <rFont val="ＭＳ Ｐゴシック"/>
            <family val="3"/>
          </rPr>
          <t>時間数を入力
利用者負担が０割の場合は、入力不要</t>
        </r>
      </text>
    </comment>
    <comment ref="D9" authorId="0">
      <text>
        <r>
          <rPr>
            <b/>
            <sz val="9"/>
            <rFont val="ＭＳ Ｐゴシック"/>
            <family val="3"/>
          </rPr>
          <t>生保・低所得＝0
その他＝1</t>
        </r>
      </text>
    </comment>
    <comment ref="K9" authorId="0">
      <text>
        <r>
          <rPr>
            <sz val="9"/>
            <color indexed="12"/>
            <rFont val="ＭＳ Ｐゴシック"/>
            <family val="3"/>
          </rPr>
          <t>視覚のみ</t>
        </r>
        <r>
          <rPr>
            <sz val="9"/>
            <rFont val="ＭＳ Ｐゴシック"/>
            <family val="3"/>
          </rPr>
          <t>（単価\750）　　＝</t>
        </r>
        <r>
          <rPr>
            <sz val="9"/>
            <color indexed="12"/>
            <rFont val="ＭＳ Ｐゴシック"/>
            <family val="3"/>
          </rPr>
          <t>1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身体介護・問題行動等有</t>
        </r>
        <r>
          <rPr>
            <sz val="9"/>
            <rFont val="ＭＳ Ｐゴシック"/>
            <family val="3"/>
          </rPr>
          <t xml:space="preserve">
　　　　　　　（単価\1,250）＝</t>
        </r>
        <r>
          <rPr>
            <sz val="9"/>
            <color indexed="10"/>
            <rFont val="ＭＳ Ｐゴシック"/>
            <family val="3"/>
          </rPr>
          <t>3</t>
        </r>
        <r>
          <rPr>
            <sz val="9"/>
            <rFont val="ＭＳ Ｐゴシック"/>
            <family val="3"/>
          </rPr>
          <t xml:space="preserve">
その他（単価\800）　　　 ＝2</t>
        </r>
      </text>
    </comment>
    <comment ref="F9" authorId="0">
      <text>
        <r>
          <rPr>
            <b/>
            <sz val="9"/>
            <rFont val="ＭＳ Ｐゴシック"/>
            <family val="3"/>
          </rPr>
          <t>有=1
無=0</t>
        </r>
      </text>
    </comment>
  </commentList>
</comments>
</file>

<file path=xl/comments3.xml><?xml version="1.0" encoding="utf-8"?>
<comments xmlns="http://schemas.openxmlformats.org/spreadsheetml/2006/main">
  <authors>
    <author>kourei4</author>
  </authors>
  <commentList>
    <comment ref="E4" authorId="0">
      <text>
        <r>
          <rPr>
            <b/>
            <sz val="9"/>
            <rFont val="ＭＳ Ｐゴシック"/>
            <family val="3"/>
          </rPr>
          <t>丸の位置に注意
生活保護・低所得は無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時間数のみ</t>
        </r>
        <r>
          <rPr>
            <sz val="9"/>
            <rFont val="ＭＳ Ｐゴシック"/>
            <family val="3"/>
          </rPr>
          <t>入力
（例）
　30時間/月→</t>
        </r>
        <r>
          <rPr>
            <b/>
            <sz val="9"/>
            <color indexed="10"/>
            <rFont val="ＭＳ Ｐゴシック"/>
            <family val="3"/>
          </rPr>
          <t>30</t>
        </r>
      </text>
    </comment>
    <comment ref="M3" authorId="0">
      <text>
        <r>
          <rPr>
            <b/>
            <sz val="9"/>
            <color indexed="12"/>
            <rFont val="ＭＳ Ｐゴシック"/>
            <family val="3"/>
          </rPr>
          <t>視覚のみ</t>
        </r>
        <r>
          <rPr>
            <sz val="9"/>
            <rFont val="ＭＳ Ｐゴシック"/>
            <family val="3"/>
          </rPr>
          <t>（単価\500）　　　＝</t>
        </r>
        <r>
          <rPr>
            <b/>
            <sz val="9"/>
            <color indexed="12"/>
            <rFont val="ＭＳ Ｐゴシック"/>
            <family val="3"/>
          </rPr>
          <t>1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全身性障害・問題行動等有</t>
        </r>
        <r>
          <rPr>
            <sz val="9"/>
            <rFont val="ＭＳ Ｐゴシック"/>
            <family val="3"/>
          </rPr>
          <t xml:space="preserve">
　　　　　　　（単価\1,250）　＝</t>
        </r>
        <r>
          <rPr>
            <b/>
            <sz val="9"/>
            <color indexed="10"/>
            <rFont val="ＭＳ Ｐゴシック"/>
            <family val="3"/>
          </rPr>
          <t>3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57"/>
            <rFont val="ＭＳ Ｐゴシック"/>
            <family val="3"/>
          </rPr>
          <t>その他</t>
        </r>
        <r>
          <rPr>
            <sz val="9"/>
            <rFont val="ＭＳ Ｐゴシック"/>
            <family val="3"/>
          </rPr>
          <t>（単価\750）　　　　 ＝</t>
        </r>
        <r>
          <rPr>
            <b/>
            <sz val="9"/>
            <color indexed="57"/>
            <rFont val="ＭＳ Ｐゴシック"/>
            <family val="3"/>
          </rPr>
          <t>2</t>
        </r>
      </text>
    </comment>
    <comment ref="P8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J8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F8" authorId="0">
      <text>
        <r>
          <rPr>
            <sz val="9"/>
            <rFont val="ＭＳ Ｐゴシック"/>
            <family val="3"/>
          </rPr>
          <t>時刻は</t>
        </r>
        <r>
          <rPr>
            <b/>
            <sz val="9"/>
            <color indexed="10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>で入力
（例）
　AM8:45→845
　PM2:00→1400</t>
        </r>
      </text>
    </comment>
    <comment ref="C8" authorId="0">
      <text>
        <r>
          <rPr>
            <b/>
            <sz val="9"/>
            <color indexed="10"/>
            <rFont val="ＭＳ Ｐゴシック"/>
            <family val="3"/>
          </rPr>
          <t>個別型</t>
        </r>
        <r>
          <rPr>
            <b/>
            <sz val="9"/>
            <rFont val="ＭＳ Ｐゴシック"/>
            <family val="3"/>
          </rPr>
          <t>ｏｒ</t>
        </r>
        <r>
          <rPr>
            <b/>
            <sz val="9"/>
            <color indexed="12"/>
            <rFont val="ＭＳ Ｐゴシック"/>
            <family val="3"/>
          </rPr>
          <t>グループ型</t>
        </r>
      </text>
    </comment>
    <comment ref="M4" authorId="0">
      <text>
        <r>
          <rPr>
            <b/>
            <sz val="9"/>
            <rFont val="ＭＳ Ｐゴシック"/>
            <family val="3"/>
          </rPr>
          <t>生保・低所得=2
有：1
無：0（空白も可）</t>
        </r>
      </text>
    </comment>
  </commentList>
</comments>
</file>

<file path=xl/sharedStrings.xml><?xml version="1.0" encoding="utf-8"?>
<sst xmlns="http://schemas.openxmlformats.org/spreadsheetml/2006/main" count="131" uniqueCount="107">
  <si>
    <t>移動支援費明細書</t>
  </si>
  <si>
    <t>平成</t>
  </si>
  <si>
    <t>年</t>
  </si>
  <si>
    <t>月分</t>
  </si>
  <si>
    <t>移動支援受給者番号</t>
  </si>
  <si>
    <t>防移－</t>
  </si>
  <si>
    <t>支給決定障害者
（保護者）氏名</t>
  </si>
  <si>
    <t>事業所番号</t>
  </si>
  <si>
    <t>サービス内容</t>
  </si>
  <si>
    <t>算定単価</t>
  </si>
  <si>
    <t>算定回数</t>
  </si>
  <si>
    <t>当月算定額</t>
  </si>
  <si>
    <t>摘　要</t>
  </si>
  <si>
    <t>費用の額計算欄</t>
  </si>
  <si>
    <t>計</t>
  </si>
  <si>
    <t>総利用時間数</t>
  </si>
  <si>
    <t>支給決定に係る
児　　童　　氏　　名</t>
  </si>
  <si>
    <t>事業者及びその事業所の名称</t>
  </si>
  <si>
    <t>移動－</t>
  </si>
  <si>
    <t>個別支援型</t>
  </si>
  <si>
    <t>小　　　　　計</t>
  </si>
  <si>
    <t>グループ支援型</t>
  </si>
  <si>
    <t>自己負担助成額
計算欄</t>
  </si>
  <si>
    <t>単価区分</t>
  </si>
  <si>
    <t>利用者負担助成
対象時間数</t>
  </si>
  <si>
    <t>利用者負担助成額</t>
  </si>
  <si>
    <t>負担割合に
基づく</t>
  </si>
  <si>
    <t>給付率</t>
  </si>
  <si>
    <t>利用者負担額精算欄</t>
  </si>
  <si>
    <t>利用形態</t>
  </si>
  <si>
    <t>個別支援型</t>
  </si>
  <si>
    <t>緑色のセルを入力してください</t>
  </si>
  <si>
    <t>←</t>
  </si>
  <si>
    <r>
      <t>緑色のセルを入力してください</t>
    </r>
    <r>
      <rPr>
        <b/>
        <sz val="14"/>
        <color indexed="10"/>
        <rFont val="ＭＳ Ｐゴシック"/>
        <family val="3"/>
      </rPr>
      <t>（下も注意）</t>
    </r>
  </si>
  <si>
    <t>←</t>
  </si>
  <si>
    <t>（請求先）</t>
  </si>
  <si>
    <t>防府市長</t>
  </si>
  <si>
    <t>殿</t>
  </si>
  <si>
    <t>地域生活支援事業（移動支援）請求書</t>
  </si>
  <si>
    <t>請求金額</t>
  </si>
  <si>
    <t>十億</t>
  </si>
  <si>
    <t>百万</t>
  </si>
  <si>
    <t>千</t>
  </si>
  <si>
    <t>円</t>
  </si>
  <si>
    <t>内　　訳</t>
  </si>
  <si>
    <t>月分</t>
  </si>
  <si>
    <t>請求給付費名</t>
  </si>
  <si>
    <t>明細件数</t>
  </si>
  <si>
    <t>金額</t>
  </si>
  <si>
    <t>合計</t>
  </si>
  <si>
    <t>　上記のとおり請求します。</t>
  </si>
  <si>
    <t>日</t>
  </si>
  <si>
    <t>月</t>
  </si>
  <si>
    <t>〒</t>
  </si>
  <si>
    <t>住所
（所在地）</t>
  </si>
  <si>
    <t>電話番号</t>
  </si>
  <si>
    <t>名　称</t>
  </si>
  <si>
    <t>職・氏名</t>
  </si>
  <si>
    <t>請求事業者</t>
  </si>
  <si>
    <t>預金種別</t>
  </si>
  <si>
    <t>口座番号</t>
  </si>
  <si>
    <t>口座名義</t>
  </si>
  <si>
    <t>振込先</t>
  </si>
  <si>
    <t>受給者番号</t>
  </si>
  <si>
    <t>契約支給量</t>
  </si>
  <si>
    <t>支給決定障害者等氏名
（児童氏名）</t>
  </si>
  <si>
    <t>利用者負担の軽減</t>
  </si>
  <si>
    <t>事業所名</t>
  </si>
  <si>
    <t>日付</t>
  </si>
  <si>
    <t>曜日</t>
  </si>
  <si>
    <t>計画
時間数</t>
  </si>
  <si>
    <t>サービス
内容</t>
  </si>
  <si>
    <t>移動支援計画</t>
  </si>
  <si>
    <t>実提供時間</t>
  </si>
  <si>
    <t>算定時間数</t>
  </si>
  <si>
    <r>
      <t>内、</t>
    </r>
    <r>
      <rPr>
        <sz val="8"/>
        <color indexed="9"/>
        <rFont val="ＭＳ Ｐゴシック"/>
        <family val="3"/>
      </rPr>
      <t>×個人</t>
    </r>
    <r>
      <rPr>
        <sz val="8"/>
        <rFont val="ＭＳ Ｐゴシック"/>
        <family val="3"/>
      </rPr>
      <t xml:space="preserve">
グループ型</t>
    </r>
  </si>
  <si>
    <t>利用者
負担額</t>
  </si>
  <si>
    <t>サービス
提供者印</t>
  </si>
  <si>
    <t>利用者
確認印</t>
  </si>
  <si>
    <t>枚中</t>
  </si>
  <si>
    <t>枚</t>
  </si>
  <si>
    <t>移動支援サービス実績記録票</t>
  </si>
  <si>
    <t>終了時刻</t>
  </si>
  <si>
    <t>開始予定
時刻</t>
  </si>
  <si>
    <t>終了予定
時刻</t>
  </si>
  <si>
    <t>開始時刻</t>
  </si>
  <si>
    <t>実績</t>
  </si>
  <si>
    <t>結果</t>
  </si>
  <si>
    <t>負担割合</t>
  </si>
  <si>
    <t>負担上限額
（①）</t>
  </si>
  <si>
    <t>当月費用の総合計（②）</t>
  </si>
  <si>
    <t>③</t>
  </si>
  <si>
    <t>請求額（④）</t>
  </si>
  <si>
    <t>利用者負担額（⑤）</t>
  </si>
  <si>
    <t>利用者負担額助成額（③）</t>
  </si>
  <si>
    <t>助成後利用者負担額（⑥＝⑤－③）</t>
  </si>
  <si>
    <t>決定利用者負担額（⑦：①と⑥の少ない方）</t>
  </si>
  <si>
    <t>給付費移行額（⑧＝⑥－⑦）</t>
  </si>
  <si>
    <t>移動支援給付費請求額（④＋⑧）</t>
  </si>
  <si>
    <t>利用者負担額助成請求額（③）</t>
  </si>
  <si>
    <t>当月請求額合計</t>
  </si>
  <si>
    <t>・有　　　・無</t>
  </si>
  <si>
    <t>負担上限額の設定</t>
  </si>
  <si>
    <t>移動支援</t>
  </si>
  <si>
    <t>緑色のセルを入力してください。</t>
  </si>
  <si>
    <t>金融機関・支店名</t>
  </si>
  <si>
    <r>
      <t>平成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</si>
</sst>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割\ "/>
    <numFmt numFmtId="179" formatCode="0\ &quot;割&quot;\ "/>
    <numFmt numFmtId="180" formatCode="&quot;区&quot;&quot;分&quot;\ 0"/>
    <numFmt numFmtId="181" formatCode="#\ ???/???"/>
    <numFmt numFmtId="182" formatCode="#\ ?/100"/>
    <numFmt numFmtId="183" formatCode="#,##0_);[Red]\(#,##0\)"/>
    <numFmt numFmtId="184" formatCode="&quot;移動個別支援&quot;\ 0.0\ &quot;h&quot;"/>
    <numFmt numFmtId="185" formatCode="&quot;移動グループ支援&quot;\ 0.0\ &quot;h&quot;"/>
    <numFmt numFmtId="186" formatCode="0\ &quot;時間／月&quot;\ "/>
    <numFmt numFmtId="187" formatCode="h:mm;@"/>
    <numFmt numFmtId="188" formatCode="00&quot;:&quot;00"/>
    <numFmt numFmtId="189" formatCode="[$-411]ggge&quot;年&quot;m&quot;月分&quot;;@"/>
    <numFmt numFmtId="190" formatCode="[$-411]ggge&quot;年&quot;mm&quot;月分&quot;;@"/>
    <numFmt numFmtId="191" formatCode="0.0_);[Red]\(0.0\)"/>
    <numFmt numFmtId="192" formatCode="0.000_);[Red]\(0.000\)"/>
    <numFmt numFmtId="193" formatCode="0&quot;円&quot;\ "/>
    <numFmt numFmtId="194" formatCode="#,##0&quot;円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double"/>
    </border>
    <border diagonalUp="1">
      <left style="hair"/>
      <right style="hair"/>
      <top style="double"/>
      <bottom style="thin"/>
      <diagonal style="hair"/>
    </border>
    <border diagonalUp="1">
      <left style="hair"/>
      <right style="thin"/>
      <top style="double"/>
      <bottom style="thin"/>
      <diagonal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 style="thin"/>
      <bottom style="double"/>
    </border>
    <border diagonalUp="1">
      <left style="thin"/>
      <right style="hair"/>
      <top style="double"/>
      <bottom style="thin"/>
      <diagonal style="hair"/>
    </border>
    <border diagonalUp="1">
      <left style="hair"/>
      <right>
        <color indexed="63"/>
      </right>
      <top style="double"/>
      <bottom style="thin"/>
      <diagonal style="hair"/>
    </border>
    <border>
      <left style="hair"/>
      <right style="thin"/>
      <top style="double"/>
      <bottom style="thin"/>
    </border>
    <border diagonalUp="1">
      <left>
        <color indexed="63"/>
      </left>
      <right style="hair"/>
      <top style="double"/>
      <bottom style="thin"/>
      <diagonal style="hair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 shrinkToFit="1"/>
    </xf>
    <xf numFmtId="176" fontId="0" fillId="33" borderId="0" xfId="0" applyNumberForma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0" fontId="0" fillId="35" borderId="18" xfId="0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91" fontId="4" fillId="33" borderId="0" xfId="0" applyNumberFormat="1" applyFont="1" applyFill="1" applyAlignment="1">
      <alignment horizontal="center" vertical="center"/>
    </xf>
    <xf numFmtId="192" fontId="4" fillId="33" borderId="0" xfId="0" applyNumberFormat="1" applyFont="1" applyFill="1" applyAlignment="1">
      <alignment horizontal="center" vertic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179" fontId="0" fillId="35" borderId="25" xfId="0" applyNumberFormat="1" applyFill="1" applyBorder="1" applyAlignment="1" applyProtection="1">
      <alignment horizontal="center" vertical="center" shrinkToFit="1"/>
      <protection locked="0"/>
    </xf>
    <xf numFmtId="180" fontId="0" fillId="35" borderId="26" xfId="0" applyNumberFormat="1" applyFill="1" applyBorder="1" applyAlignment="1" applyProtection="1">
      <alignment horizontal="center" vertical="center" shrinkToFit="1"/>
      <protection locked="0"/>
    </xf>
    <xf numFmtId="1" fontId="0" fillId="35" borderId="25" xfId="0" applyNumberFormat="1" applyFill="1" applyBorder="1" applyAlignment="1" applyProtection="1">
      <alignment horizontal="center" vertical="center" shrinkToFit="1"/>
      <protection locked="0"/>
    </xf>
    <xf numFmtId="0" fontId="9" fillId="34" borderId="25" xfId="0" applyFont="1" applyFill="1" applyBorder="1" applyAlignment="1" applyProtection="1">
      <alignment horizontal="distributed" vertical="center" wrapText="1" shrinkToFit="1"/>
      <protection/>
    </xf>
    <xf numFmtId="0" fontId="7" fillId="35" borderId="22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distributed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6" fillId="33" borderId="35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6" fillId="33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right" vertical="center"/>
    </xf>
    <xf numFmtId="0" fontId="8" fillId="0" borderId="41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0" fillId="33" borderId="42" xfId="0" applyFill="1" applyBorder="1" applyAlignment="1">
      <alignment vertical="center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distributed" vertical="center"/>
    </xf>
    <xf numFmtId="0" fontId="2" fillId="35" borderId="22" xfId="0" applyFont="1" applyFill="1" applyBorder="1" applyAlignment="1" applyProtection="1">
      <alignment horizontal="center" vertical="center" shrinkToFit="1"/>
      <protection locked="0"/>
    </xf>
    <xf numFmtId="0" fontId="2" fillId="35" borderId="22" xfId="0" applyFont="1" applyFill="1" applyBorder="1" applyAlignment="1" applyProtection="1">
      <alignment vertical="center"/>
      <protection locked="0"/>
    </xf>
    <xf numFmtId="176" fontId="2" fillId="35" borderId="22" xfId="0" applyNumberFormat="1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43" xfId="0" applyFont="1" applyFill="1" applyBorder="1" applyAlignment="1" applyProtection="1">
      <alignment vertical="center"/>
      <protection locked="0"/>
    </xf>
    <xf numFmtId="0" fontId="2" fillId="35" borderId="44" xfId="0" applyFont="1" applyFill="1" applyBorder="1" applyAlignment="1" applyProtection="1">
      <alignment vertical="center"/>
      <protection locked="0"/>
    </xf>
    <xf numFmtId="0" fontId="2" fillId="35" borderId="45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 locked="0"/>
    </xf>
    <xf numFmtId="0" fontId="2" fillId="35" borderId="46" xfId="0" applyFont="1" applyFill="1" applyBorder="1" applyAlignment="1" applyProtection="1">
      <alignment vertical="center" wrapText="1"/>
      <protection locked="0"/>
    </xf>
    <xf numFmtId="0" fontId="2" fillId="35" borderId="47" xfId="0" applyFont="1" applyFill="1" applyBorder="1" applyAlignment="1" applyProtection="1">
      <alignment vertical="center" wrapText="1"/>
      <protection locked="0"/>
    </xf>
    <xf numFmtId="0" fontId="2" fillId="35" borderId="48" xfId="0" applyFont="1" applyFill="1" applyBorder="1" applyAlignment="1" applyProtection="1">
      <alignment vertical="center" wrapText="1"/>
      <protection locked="0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5" borderId="25" xfId="0" applyFont="1" applyFill="1" applyBorder="1" applyAlignment="1" applyProtection="1">
      <alignment vertical="center"/>
      <protection locked="0"/>
    </xf>
    <xf numFmtId="0" fontId="2" fillId="35" borderId="26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>
      <alignment horizontal="center" vertical="distributed" textRotation="255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5" borderId="55" xfId="0" applyFont="1" applyFill="1" applyBorder="1" applyAlignment="1" applyProtection="1">
      <alignment horizontal="left" vertical="center"/>
      <protection locked="0"/>
    </xf>
    <xf numFmtId="0" fontId="2" fillId="35" borderId="56" xfId="0" applyFont="1" applyFill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5" borderId="50" xfId="0" applyFont="1" applyFill="1" applyBorder="1" applyAlignment="1" applyProtection="1">
      <alignment vertical="center"/>
      <protection locked="0"/>
    </xf>
    <xf numFmtId="0" fontId="2" fillId="35" borderId="57" xfId="0" applyFont="1" applyFill="1" applyBorder="1" applyAlignment="1" applyProtection="1">
      <alignment vertical="center"/>
      <protection locked="0"/>
    </xf>
    <xf numFmtId="49" fontId="2" fillId="35" borderId="50" xfId="0" applyNumberFormat="1" applyFont="1" applyFill="1" applyBorder="1" applyAlignment="1" applyProtection="1">
      <alignment vertical="center"/>
      <protection locked="0"/>
    </xf>
    <xf numFmtId="49" fontId="2" fillId="35" borderId="57" xfId="0" applyNumberFormat="1" applyFont="1" applyFill="1" applyBorder="1" applyAlignment="1" applyProtection="1">
      <alignment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43" xfId="0" applyFont="1" applyFill="1" applyBorder="1" applyAlignment="1" applyProtection="1">
      <alignment vertical="center" wrapText="1"/>
      <protection locked="0"/>
    </xf>
    <xf numFmtId="0" fontId="2" fillId="35" borderId="44" xfId="0" applyFont="1" applyFill="1" applyBorder="1" applyAlignment="1" applyProtection="1">
      <alignment vertical="center" wrapText="1"/>
      <protection locked="0"/>
    </xf>
    <xf numFmtId="0" fontId="2" fillId="35" borderId="58" xfId="0" applyFont="1" applyFill="1" applyBorder="1" applyAlignment="1" applyProtection="1">
      <alignment vertical="center" wrapText="1"/>
      <protection locked="0"/>
    </xf>
    <xf numFmtId="0" fontId="2" fillId="35" borderId="16" xfId="0" applyFont="1" applyFill="1" applyBorder="1" applyAlignment="1" applyProtection="1">
      <alignment vertical="center" wrapText="1"/>
      <protection locked="0"/>
    </xf>
    <xf numFmtId="0" fontId="2" fillId="35" borderId="17" xfId="0" applyFont="1" applyFill="1" applyBorder="1" applyAlignment="1" applyProtection="1">
      <alignment vertical="center" wrapText="1"/>
      <protection locked="0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2" fillId="35" borderId="53" xfId="0" applyFont="1" applyFill="1" applyBorder="1" applyAlignment="1" applyProtection="1">
      <alignment vertical="center"/>
      <protection locked="0"/>
    </xf>
    <xf numFmtId="0" fontId="2" fillId="35" borderId="59" xfId="0" applyFont="1" applyFill="1" applyBorder="1" applyAlignment="1" applyProtection="1">
      <alignment vertical="center"/>
      <protection locked="0"/>
    </xf>
    <xf numFmtId="185" fontId="0" fillId="35" borderId="60" xfId="0" applyNumberFormat="1" applyFill="1" applyBorder="1" applyAlignment="1" applyProtection="1">
      <alignment horizontal="center" vertical="center"/>
      <protection locked="0"/>
    </xf>
    <xf numFmtId="185" fontId="0" fillId="35" borderId="61" xfId="0" applyNumberFormat="1" applyFill="1" applyBorder="1" applyAlignment="1" applyProtection="1">
      <alignment horizontal="center" vertical="center"/>
      <protection locked="0"/>
    </xf>
    <xf numFmtId="185" fontId="0" fillId="35" borderId="62" xfId="0" applyNumberFormat="1" applyFill="1" applyBorder="1" applyAlignment="1" applyProtection="1">
      <alignment horizontal="center" vertical="center"/>
      <protection locked="0"/>
    </xf>
    <xf numFmtId="184" fontId="0" fillId="35" borderId="63" xfId="0" applyNumberFormat="1" applyFill="1" applyBorder="1" applyAlignment="1" applyProtection="1">
      <alignment horizontal="center" vertical="center"/>
      <protection locked="0"/>
    </xf>
    <xf numFmtId="184" fontId="0" fillId="35" borderId="64" xfId="0" applyNumberFormat="1" applyFill="1" applyBorder="1" applyAlignment="1" applyProtection="1">
      <alignment horizontal="center" vertical="center"/>
      <protection locked="0"/>
    </xf>
    <xf numFmtId="184" fontId="0" fillId="35" borderId="65" xfId="0" applyNumberFormat="1" applyFill="1" applyBorder="1" applyAlignment="1" applyProtection="1">
      <alignment horizontal="center" vertical="center"/>
      <protection locked="0"/>
    </xf>
    <xf numFmtId="185" fontId="0" fillId="35" borderId="63" xfId="0" applyNumberFormat="1" applyFill="1" applyBorder="1" applyAlignment="1" applyProtection="1">
      <alignment horizontal="center" vertical="center"/>
      <protection locked="0"/>
    </xf>
    <xf numFmtId="185" fontId="0" fillId="35" borderId="64" xfId="0" applyNumberFormat="1" applyFill="1" applyBorder="1" applyAlignment="1" applyProtection="1">
      <alignment horizontal="center" vertical="center"/>
      <protection locked="0"/>
    </xf>
    <xf numFmtId="185" fontId="0" fillId="35" borderId="65" xfId="0" applyNumberFormat="1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left" vertical="center"/>
      <protection locked="0"/>
    </xf>
    <xf numFmtId="0" fontId="0" fillId="35" borderId="59" xfId="0" applyFill="1" applyBorder="1" applyAlignment="1" applyProtection="1">
      <alignment horizontal="left" vertical="center"/>
      <protection locked="0"/>
    </xf>
    <xf numFmtId="0" fontId="15" fillId="34" borderId="66" xfId="0" applyFont="1" applyFill="1" applyBorder="1" applyAlignment="1">
      <alignment horizontal="distributed" vertical="center" shrinkToFit="1"/>
    </xf>
    <xf numFmtId="0" fontId="15" fillId="34" borderId="67" xfId="0" applyFont="1" applyFill="1" applyBorder="1" applyAlignment="1">
      <alignment horizontal="distributed" vertical="center" shrinkToFit="1"/>
    </xf>
    <xf numFmtId="183" fontId="7" fillId="33" borderId="67" xfId="0" applyNumberFormat="1" applyFont="1" applyFill="1" applyBorder="1" applyAlignment="1">
      <alignment vertical="center"/>
    </xf>
    <xf numFmtId="183" fontId="7" fillId="33" borderId="68" xfId="0" applyNumberFormat="1" applyFont="1" applyFill="1" applyBorder="1" applyAlignment="1">
      <alignment vertical="center"/>
    </xf>
    <xf numFmtId="0" fontId="15" fillId="34" borderId="69" xfId="0" applyFont="1" applyFill="1" applyBorder="1" applyAlignment="1">
      <alignment horizontal="distributed" vertical="center" shrinkToFit="1"/>
    </xf>
    <xf numFmtId="0" fontId="15" fillId="34" borderId="18" xfId="0" applyFont="1" applyFill="1" applyBorder="1" applyAlignment="1">
      <alignment horizontal="distributed" vertical="center" shrinkToFit="1"/>
    </xf>
    <xf numFmtId="183" fontId="7" fillId="33" borderId="18" xfId="0" applyNumberFormat="1" applyFont="1" applyFill="1" applyBorder="1" applyAlignment="1">
      <alignment vertical="center"/>
    </xf>
    <xf numFmtId="183" fontId="7" fillId="33" borderId="70" xfId="0" applyNumberFormat="1" applyFont="1" applyFill="1" applyBorder="1" applyAlignment="1">
      <alignment vertical="center"/>
    </xf>
    <xf numFmtId="0" fontId="4" fillId="34" borderId="51" xfId="0" applyFont="1" applyFill="1" applyBorder="1" applyAlignment="1" applyProtection="1">
      <alignment horizontal="distributed" vertical="center" shrinkToFit="1"/>
      <protection/>
    </xf>
    <xf numFmtId="0" fontId="4" fillId="34" borderId="25" xfId="0" applyFont="1" applyFill="1" applyBorder="1" applyAlignment="1" applyProtection="1">
      <alignment horizontal="distributed" vertical="center" shrinkToFit="1"/>
      <protection/>
    </xf>
    <xf numFmtId="0" fontId="0" fillId="34" borderId="20" xfId="0" applyFill="1" applyBorder="1" applyAlignment="1">
      <alignment horizontal="distributed" vertical="center"/>
    </xf>
    <xf numFmtId="0" fontId="0" fillId="34" borderId="71" xfId="0" applyFill="1" applyBorder="1" applyAlignment="1">
      <alignment horizontal="distributed" vertical="center"/>
    </xf>
    <xf numFmtId="0" fontId="0" fillId="34" borderId="72" xfId="0" applyFill="1" applyBorder="1" applyAlignment="1">
      <alignment horizontal="distributed" vertical="center"/>
    </xf>
    <xf numFmtId="0" fontId="0" fillId="34" borderId="52" xfId="0" applyFill="1" applyBorder="1" applyAlignment="1" applyProtection="1">
      <alignment horizontal="distributed" vertical="center"/>
      <protection/>
    </xf>
    <xf numFmtId="0" fontId="0" fillId="34" borderId="53" xfId="0" applyFill="1" applyBorder="1" applyAlignment="1" applyProtection="1">
      <alignment horizontal="distributed" vertical="center"/>
      <protection/>
    </xf>
    <xf numFmtId="0" fontId="0" fillId="34" borderId="49" xfId="0" applyFill="1" applyBorder="1" applyAlignment="1" applyProtection="1">
      <alignment horizontal="distributed" vertical="center" wrapText="1"/>
      <protection/>
    </xf>
    <xf numFmtId="0" fontId="0" fillId="34" borderId="50" xfId="0" applyFill="1" applyBorder="1" applyAlignment="1" applyProtection="1">
      <alignment horizontal="distributed" vertical="center" wrapText="1"/>
      <protection/>
    </xf>
    <xf numFmtId="194" fontId="0" fillId="0" borderId="25" xfId="0" applyNumberFormat="1" applyFill="1" applyBorder="1" applyAlignment="1" applyProtection="1">
      <alignment horizontal="center" vertical="center" shrinkToFit="1"/>
      <protection/>
    </xf>
    <xf numFmtId="0" fontId="0" fillId="34" borderId="53" xfId="0" applyFill="1" applyBorder="1" applyAlignment="1" applyProtection="1">
      <alignment horizontal="right" vertical="center"/>
      <protection/>
    </xf>
    <xf numFmtId="0" fontId="0" fillId="34" borderId="73" xfId="0" applyFill="1" applyBorder="1" applyAlignment="1">
      <alignment horizontal="center" vertical="distributed" textRotation="255"/>
    </xf>
    <xf numFmtId="0" fontId="0" fillId="34" borderId="74" xfId="0" applyFill="1" applyBorder="1" applyAlignment="1">
      <alignment horizontal="center" vertical="distributed" textRotation="255"/>
    </xf>
    <xf numFmtId="0" fontId="0" fillId="34" borderId="75" xfId="0" applyFill="1" applyBorder="1" applyAlignment="1">
      <alignment horizontal="center" vertical="distributed" textRotation="255"/>
    </xf>
    <xf numFmtId="184" fontId="0" fillId="35" borderId="60" xfId="0" applyNumberFormat="1" applyFill="1" applyBorder="1" applyAlignment="1" applyProtection="1">
      <alignment horizontal="center" vertical="center"/>
      <protection locked="0"/>
    </xf>
    <xf numFmtId="184" fontId="0" fillId="35" borderId="61" xfId="0" applyNumberFormat="1" applyFill="1" applyBorder="1" applyAlignment="1" applyProtection="1">
      <alignment horizontal="center" vertical="center"/>
      <protection locked="0"/>
    </xf>
    <xf numFmtId="184" fontId="0" fillId="35" borderId="62" xfId="0" applyNumberFormat="1" applyFill="1" applyBorder="1" applyAlignment="1" applyProtection="1">
      <alignment horizontal="center" vertical="center"/>
      <protection locked="0"/>
    </xf>
    <xf numFmtId="184" fontId="0" fillId="35" borderId="76" xfId="0" applyNumberFormat="1" applyFill="1" applyBorder="1" applyAlignment="1" applyProtection="1">
      <alignment horizontal="center" vertical="center"/>
      <protection locked="0"/>
    </xf>
    <xf numFmtId="184" fontId="0" fillId="35" borderId="55" xfId="0" applyNumberFormat="1" applyFill="1" applyBorder="1" applyAlignment="1" applyProtection="1">
      <alignment horizontal="center" vertical="center"/>
      <protection locked="0"/>
    </xf>
    <xf numFmtId="184" fontId="0" fillId="35" borderId="77" xfId="0" applyNumberFormat="1" applyFill="1" applyBorder="1" applyAlignment="1" applyProtection="1">
      <alignment horizontal="center" vertical="center"/>
      <protection locked="0"/>
    </xf>
    <xf numFmtId="177" fontId="0" fillId="33" borderId="78" xfId="0" applyNumberFormat="1" applyFont="1" applyFill="1" applyBorder="1" applyAlignment="1">
      <alignment vertical="center"/>
    </xf>
    <xf numFmtId="177" fontId="0" fillId="33" borderId="79" xfId="0" applyNumberFormat="1" applyFont="1" applyFill="1" applyBorder="1" applyAlignment="1">
      <alignment vertical="center"/>
    </xf>
    <xf numFmtId="177" fontId="0" fillId="33" borderId="53" xfId="0" applyNumberFormat="1" applyFont="1" applyFill="1" applyBorder="1" applyAlignment="1">
      <alignment vertical="center"/>
    </xf>
    <xf numFmtId="177" fontId="0" fillId="33" borderId="80" xfId="0" applyNumberFormat="1" applyFont="1" applyFill="1" applyBorder="1" applyAlignment="1">
      <alignment vertical="center"/>
    </xf>
    <xf numFmtId="0" fontId="0" fillId="35" borderId="50" xfId="0" applyFill="1" applyBorder="1" applyAlignment="1" applyProtection="1">
      <alignment vertical="center"/>
      <protection locked="0"/>
    </xf>
    <xf numFmtId="176" fontId="0" fillId="33" borderId="50" xfId="0" applyNumberFormat="1" applyFill="1" applyBorder="1" applyAlignment="1">
      <alignment vertical="center"/>
    </xf>
    <xf numFmtId="176" fontId="0" fillId="33" borderId="81" xfId="0" applyNumberFormat="1" applyFill="1" applyBorder="1" applyAlignment="1">
      <alignment vertical="center"/>
    </xf>
    <xf numFmtId="0" fontId="0" fillId="35" borderId="81" xfId="0" applyFill="1" applyBorder="1" applyAlignment="1" applyProtection="1">
      <alignment vertical="center"/>
      <protection locked="0"/>
    </xf>
    <xf numFmtId="0" fontId="0" fillId="33" borderId="82" xfId="0" applyFill="1" applyBorder="1" applyAlignment="1">
      <alignment vertical="center"/>
    </xf>
    <xf numFmtId="0" fontId="0" fillId="33" borderId="83" xfId="0" applyFill="1" applyBorder="1" applyAlignment="1">
      <alignment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176" fontId="0" fillId="33" borderId="85" xfId="0" applyNumberFormat="1" applyFill="1" applyBorder="1" applyAlignment="1">
      <alignment vertical="center"/>
    </xf>
    <xf numFmtId="176" fontId="0" fillId="33" borderId="54" xfId="0" applyNumberFormat="1" applyFill="1" applyBorder="1" applyAlignment="1">
      <alignment vertical="center"/>
    </xf>
    <xf numFmtId="176" fontId="0" fillId="33" borderId="77" xfId="0" applyNumberFormat="1" applyFill="1" applyBorder="1" applyAlignment="1">
      <alignment vertical="center"/>
    </xf>
    <xf numFmtId="176" fontId="0" fillId="33" borderId="53" xfId="0" applyNumberFormat="1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185" fontId="0" fillId="35" borderId="76" xfId="0" applyNumberFormat="1" applyFill="1" applyBorder="1" applyAlignment="1" applyProtection="1">
      <alignment horizontal="center" vertical="center"/>
      <protection locked="0"/>
    </xf>
    <xf numFmtId="185" fontId="0" fillId="35" borderId="55" xfId="0" applyNumberFormat="1" applyFill="1" applyBorder="1" applyAlignment="1" applyProtection="1">
      <alignment horizontal="center" vertical="center"/>
      <protection locked="0"/>
    </xf>
    <xf numFmtId="185" fontId="0" fillId="35" borderId="77" xfId="0" applyNumberForma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 vertical="center" textRotation="255" wrapText="1"/>
    </xf>
    <xf numFmtId="0" fontId="6" fillId="34" borderId="22" xfId="0" applyFont="1" applyFill="1" applyBorder="1" applyAlignment="1">
      <alignment horizontal="center" vertical="center" textRotation="255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176" fontId="0" fillId="33" borderId="86" xfId="0" applyNumberFormat="1" applyFill="1" applyBorder="1" applyAlignment="1">
      <alignment vertical="center"/>
    </xf>
    <xf numFmtId="176" fontId="0" fillId="33" borderId="65" xfId="0" applyNumberFormat="1" applyFill="1" applyBorder="1" applyAlignment="1">
      <alignment vertical="center"/>
    </xf>
    <xf numFmtId="0" fontId="4" fillId="34" borderId="8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176" fontId="0" fillId="33" borderId="90" xfId="0" applyNumberFormat="1" applyFill="1" applyBorder="1" applyAlignment="1">
      <alignment vertical="center"/>
    </xf>
    <xf numFmtId="176" fontId="0" fillId="33" borderId="62" xfId="0" applyNumberFormat="1" applyFill="1" applyBorder="1" applyAlignment="1">
      <alignment vertical="center"/>
    </xf>
    <xf numFmtId="177" fontId="0" fillId="35" borderId="50" xfId="0" applyNumberFormat="1" applyFont="1" applyFill="1" applyBorder="1" applyAlignment="1" applyProtection="1">
      <alignment vertical="center"/>
      <protection locked="0"/>
    </xf>
    <xf numFmtId="177" fontId="0" fillId="35" borderId="91" xfId="0" applyNumberFormat="1" applyFont="1" applyFill="1" applyBorder="1" applyAlignment="1" applyProtection="1">
      <alignment vertical="center"/>
      <protection locked="0"/>
    </xf>
    <xf numFmtId="177" fontId="0" fillId="33" borderId="92" xfId="0" applyNumberFormat="1" applyFont="1" applyFill="1" applyBorder="1" applyAlignment="1">
      <alignment vertical="center"/>
    </xf>
    <xf numFmtId="177" fontId="0" fillId="33" borderId="93" xfId="0" applyNumberFormat="1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vertical="center" shrinkToFit="1"/>
    </xf>
    <xf numFmtId="0" fontId="0" fillId="33" borderId="81" xfId="0" applyFill="1" applyBorder="1" applyAlignment="1">
      <alignment vertical="center"/>
    </xf>
    <xf numFmtId="0" fontId="0" fillId="33" borderId="94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4" borderId="18" xfId="0" applyFill="1" applyBorder="1" applyAlignment="1">
      <alignment horizontal="distributed" vertical="center"/>
    </xf>
    <xf numFmtId="0" fontId="0" fillId="34" borderId="20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5" borderId="50" xfId="0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vertical="center"/>
      <protection locked="0"/>
    </xf>
    <xf numFmtId="0" fontId="0" fillId="34" borderId="95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9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9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distributed" vertical="center"/>
    </xf>
    <xf numFmtId="0" fontId="4" fillId="34" borderId="52" xfId="0" applyFont="1" applyFill="1" applyBorder="1" applyAlignment="1">
      <alignment horizontal="distributed" vertical="center"/>
    </xf>
    <xf numFmtId="0" fontId="4" fillId="34" borderId="77" xfId="0" applyFont="1" applyFill="1" applyBorder="1" applyAlignment="1">
      <alignment horizontal="distributed" vertical="center"/>
    </xf>
    <xf numFmtId="0" fontId="4" fillId="34" borderId="53" xfId="0" applyFont="1" applyFill="1" applyBorder="1" applyAlignment="1">
      <alignment horizontal="distributed" vertical="center"/>
    </xf>
    <xf numFmtId="0" fontId="0" fillId="34" borderId="54" xfId="0" applyFill="1" applyBorder="1" applyAlignment="1">
      <alignment horizontal="right" vertical="center"/>
    </xf>
    <xf numFmtId="0" fontId="0" fillId="34" borderId="55" xfId="0" applyFill="1" applyBorder="1" applyAlignment="1">
      <alignment horizontal="right" vertical="center"/>
    </xf>
    <xf numFmtId="0" fontId="0" fillId="35" borderId="55" xfId="0" applyFill="1" applyBorder="1" applyAlignment="1" applyProtection="1">
      <alignment horizontal="center" vertical="center"/>
      <protection locked="0"/>
    </xf>
    <xf numFmtId="0" fontId="0" fillId="35" borderId="56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3" fontId="15" fillId="33" borderId="50" xfId="0" applyNumberFormat="1" applyFont="1" applyFill="1" applyBorder="1" applyAlignment="1">
      <alignment vertical="center"/>
    </xf>
    <xf numFmtId="183" fontId="15" fillId="33" borderId="57" xfId="0" applyNumberFormat="1" applyFont="1" applyFill="1" applyBorder="1" applyAlignment="1">
      <alignment vertical="center"/>
    </xf>
    <xf numFmtId="183" fontId="2" fillId="33" borderId="50" xfId="0" applyNumberFormat="1" applyFont="1" applyFill="1" applyBorder="1" applyAlignment="1">
      <alignment vertical="center"/>
    </xf>
    <xf numFmtId="183" fontId="2" fillId="33" borderId="57" xfId="0" applyNumberFormat="1" applyFont="1" applyFill="1" applyBorder="1" applyAlignment="1">
      <alignment vertical="center"/>
    </xf>
    <xf numFmtId="177" fontId="0" fillId="33" borderId="13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84" xfId="0" applyFill="1" applyBorder="1" applyAlignment="1">
      <alignment horizontal="distributed" vertical="center"/>
    </xf>
    <xf numFmtId="0" fontId="0" fillId="34" borderId="85" xfId="0" applyFill="1" applyBorder="1" applyAlignment="1">
      <alignment horizontal="distributed" vertical="center"/>
    </xf>
    <xf numFmtId="0" fontId="0" fillId="34" borderId="101" xfId="0" applyFont="1" applyFill="1" applyBorder="1" applyAlignment="1">
      <alignment horizontal="center" vertical="center" shrinkToFit="1"/>
    </xf>
    <xf numFmtId="0" fontId="0" fillId="34" borderId="102" xfId="0" applyFont="1" applyFill="1" applyBorder="1" applyAlignment="1">
      <alignment horizontal="center" vertical="center" shrinkToFit="1"/>
    </xf>
    <xf numFmtId="0" fontId="15" fillId="34" borderId="103" xfId="0" applyFont="1" applyFill="1" applyBorder="1" applyAlignment="1">
      <alignment horizontal="distributed" vertical="center" shrinkToFit="1"/>
    </xf>
    <xf numFmtId="0" fontId="15" fillId="34" borderId="104" xfId="0" applyFont="1" applyFill="1" applyBorder="1" applyAlignment="1">
      <alignment horizontal="distributed" vertical="center" shrinkToFit="1"/>
    </xf>
    <xf numFmtId="0" fontId="0" fillId="34" borderId="73" xfId="0" applyFill="1" applyBorder="1" applyAlignment="1">
      <alignment horizontal="center" vertical="center" textRotation="255" shrinkToFit="1"/>
    </xf>
    <xf numFmtId="0" fontId="0" fillId="34" borderId="74" xfId="0" applyFill="1" applyBorder="1" applyAlignment="1">
      <alignment horizontal="center" vertical="center" textRotation="255" shrinkToFit="1"/>
    </xf>
    <xf numFmtId="0" fontId="0" fillId="34" borderId="75" xfId="0" applyFill="1" applyBorder="1" applyAlignment="1">
      <alignment horizontal="center" vertical="center" textRotation="255" shrinkToFit="1"/>
    </xf>
    <xf numFmtId="0" fontId="0" fillId="34" borderId="50" xfId="0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65" xfId="0" applyFill="1" applyBorder="1" applyAlignment="1">
      <alignment horizontal="center" vertical="center" shrinkToFit="1"/>
    </xf>
    <xf numFmtId="183" fontId="7" fillId="33" borderId="104" xfId="0" applyNumberFormat="1" applyFont="1" applyFill="1" applyBorder="1" applyAlignment="1">
      <alignment vertical="center"/>
    </xf>
    <xf numFmtId="183" fontId="7" fillId="33" borderId="105" xfId="0" applyNumberFormat="1" applyFont="1" applyFill="1" applyBorder="1" applyAlignment="1">
      <alignment vertical="center"/>
    </xf>
    <xf numFmtId="183" fontId="15" fillId="33" borderId="25" xfId="0" applyNumberFormat="1" applyFont="1" applyFill="1" applyBorder="1" applyAlignment="1">
      <alignment vertical="center"/>
    </xf>
    <xf numFmtId="183" fontId="15" fillId="33" borderId="26" xfId="0" applyNumberFormat="1" applyFont="1" applyFill="1" applyBorder="1" applyAlignment="1">
      <alignment vertical="center"/>
    </xf>
    <xf numFmtId="183" fontId="2" fillId="33" borderId="53" xfId="0" applyNumberFormat="1" applyFont="1" applyFill="1" applyBorder="1" applyAlignment="1">
      <alignment vertical="center"/>
    </xf>
    <xf numFmtId="183" fontId="2" fillId="33" borderId="59" xfId="0" applyNumberFormat="1" applyFont="1" applyFill="1" applyBorder="1" applyAlignment="1">
      <alignment vertical="center"/>
    </xf>
    <xf numFmtId="182" fontId="2" fillId="33" borderId="50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center" vertical="center"/>
    </xf>
    <xf numFmtId="176" fontId="2" fillId="33" borderId="85" xfId="0" applyNumberFormat="1" applyFont="1" applyFill="1" applyBorder="1" applyAlignment="1">
      <alignment vertical="center"/>
    </xf>
    <xf numFmtId="0" fontId="7" fillId="35" borderId="106" xfId="0" applyFont="1" applyFill="1" applyBorder="1" applyAlignment="1">
      <alignment horizontal="center" vertical="center" textRotation="255"/>
    </xf>
    <xf numFmtId="0" fontId="0" fillId="33" borderId="0" xfId="0" applyFill="1" applyAlignment="1">
      <alignment horizontal="center" vertical="center"/>
    </xf>
    <xf numFmtId="0" fontId="0" fillId="35" borderId="21" xfId="0" applyFill="1" applyBorder="1" applyAlignment="1" applyProtection="1">
      <alignment vertical="center" wrapText="1"/>
      <protection locked="0"/>
    </xf>
    <xf numFmtId="0" fontId="0" fillId="35" borderId="43" xfId="0" applyFill="1" applyBorder="1" applyAlignment="1" applyProtection="1">
      <alignment vertical="center" wrapText="1"/>
      <protection locked="0"/>
    </xf>
    <xf numFmtId="0" fontId="0" fillId="35" borderId="44" xfId="0" applyFill="1" applyBorder="1" applyAlignment="1" applyProtection="1">
      <alignment vertical="center" wrapText="1"/>
      <protection locked="0"/>
    </xf>
    <xf numFmtId="0" fontId="0" fillId="35" borderId="45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14" xfId="0" applyFill="1" applyBorder="1" applyAlignment="1" applyProtection="1">
      <alignment vertical="center" wrapText="1"/>
      <protection locked="0"/>
    </xf>
    <xf numFmtId="0" fontId="0" fillId="35" borderId="58" xfId="0" applyFill="1" applyBorder="1" applyAlignment="1" applyProtection="1">
      <alignment vertical="center" wrapText="1"/>
      <protection locked="0"/>
    </xf>
    <xf numFmtId="0" fontId="0" fillId="35" borderId="16" xfId="0" applyFill="1" applyBorder="1" applyAlignment="1" applyProtection="1">
      <alignment vertical="center" wrapText="1"/>
      <protection locked="0"/>
    </xf>
    <xf numFmtId="0" fontId="0" fillId="35" borderId="17" xfId="0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 shrinkToFit="1"/>
    </xf>
    <xf numFmtId="0" fontId="6" fillId="34" borderId="50" xfId="0" applyFont="1" applyFill="1" applyBorder="1" applyAlignment="1">
      <alignment horizontal="center" vertical="center" wrapText="1" shrinkToFit="1"/>
    </xf>
    <xf numFmtId="0" fontId="0" fillId="34" borderId="107" xfId="0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/>
    </xf>
    <xf numFmtId="176" fontId="0" fillId="33" borderId="108" xfId="0" applyNumberFormat="1" applyFont="1" applyFill="1" applyBorder="1" applyAlignment="1">
      <alignment vertical="center" shrinkToFit="1"/>
    </xf>
    <xf numFmtId="176" fontId="2" fillId="33" borderId="109" xfId="0" applyNumberFormat="1" applyFont="1" applyFill="1" applyBorder="1" applyAlignment="1">
      <alignment vertical="center"/>
    </xf>
    <xf numFmtId="176" fontId="2" fillId="33" borderId="110" xfId="0" applyNumberFormat="1" applyFont="1" applyFill="1" applyBorder="1" applyAlignment="1">
      <alignment vertical="center"/>
    </xf>
    <xf numFmtId="176" fontId="4" fillId="35" borderId="22" xfId="0" applyNumberFormat="1" applyFont="1" applyFill="1" applyBorder="1" applyAlignment="1" applyProtection="1">
      <alignment vertical="center"/>
      <protection locked="0"/>
    </xf>
    <xf numFmtId="177" fontId="4" fillId="33" borderId="111" xfId="0" applyNumberFormat="1" applyFon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4" fillId="35" borderId="18" xfId="0" applyNumberFormat="1" applyFont="1" applyFill="1" applyBorder="1" applyAlignment="1" applyProtection="1">
      <alignment horizontal="center" vertical="center"/>
      <protection locked="0"/>
    </xf>
    <xf numFmtId="177" fontId="4" fillId="35" borderId="112" xfId="0" applyNumberFormat="1" applyFont="1" applyFill="1" applyBorder="1" applyAlignment="1" applyProtection="1">
      <alignment horizontal="center" vertical="center"/>
      <protection locked="0"/>
    </xf>
    <xf numFmtId="194" fontId="4" fillId="0" borderId="18" xfId="0" applyNumberFormat="1" applyFont="1" applyFill="1" applyBorder="1" applyAlignment="1" applyProtection="1">
      <alignment horizontal="center" vertical="center"/>
      <protection/>
    </xf>
    <xf numFmtId="194" fontId="4" fillId="0" borderId="19" xfId="0" applyNumberFormat="1" applyFont="1" applyFill="1" applyBorder="1" applyAlignment="1" applyProtection="1">
      <alignment horizontal="center" vertical="center"/>
      <protection/>
    </xf>
    <xf numFmtId="188" fontId="4" fillId="35" borderId="18" xfId="0" applyNumberFormat="1" applyFont="1" applyFill="1" applyBorder="1" applyAlignment="1" applyProtection="1">
      <alignment horizontal="center" vertical="center"/>
      <protection locked="0"/>
    </xf>
    <xf numFmtId="188" fontId="4" fillId="35" borderId="112" xfId="0" applyNumberFormat="1" applyFont="1" applyFill="1" applyBorder="1" applyAlignment="1" applyProtection="1">
      <alignment horizontal="center" vertical="center"/>
      <protection locked="0"/>
    </xf>
    <xf numFmtId="177" fontId="4" fillId="33" borderId="87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88" fontId="4" fillId="35" borderId="87" xfId="0" applyNumberFormat="1" applyFont="1" applyFill="1" applyBorder="1" applyAlignment="1" applyProtection="1">
      <alignment horizontal="center" vertical="center"/>
      <protection locked="0"/>
    </xf>
    <xf numFmtId="188" fontId="4" fillId="35" borderId="113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188" fontId="4" fillId="35" borderId="72" xfId="0" applyNumberFormat="1" applyFont="1" applyFill="1" applyBorder="1" applyAlignment="1" applyProtection="1">
      <alignment horizontal="center" vertical="center"/>
      <protection locked="0"/>
    </xf>
    <xf numFmtId="0" fontId="4" fillId="33" borderId="114" xfId="0" applyFont="1" applyFill="1" applyBorder="1" applyAlignment="1">
      <alignment horizontal="distributed" vertical="center"/>
    </xf>
    <xf numFmtId="0" fontId="4" fillId="33" borderId="115" xfId="0" applyFont="1" applyFill="1" applyBorder="1" applyAlignment="1">
      <alignment horizontal="distributed" vertical="center"/>
    </xf>
    <xf numFmtId="188" fontId="4" fillId="35" borderId="116" xfId="0" applyNumberFormat="1" applyFont="1" applyFill="1" applyBorder="1" applyAlignment="1" applyProtection="1">
      <alignment horizontal="center" vertical="center"/>
      <protection locked="0"/>
    </xf>
    <xf numFmtId="188" fontId="4" fillId="35" borderId="117" xfId="0" applyNumberFormat="1" applyFont="1" applyFill="1" applyBorder="1" applyAlignment="1" applyProtection="1">
      <alignment horizontal="center" vertical="center"/>
      <protection locked="0"/>
    </xf>
    <xf numFmtId="188" fontId="4" fillId="35" borderId="118" xfId="0" applyNumberFormat="1" applyFont="1" applyFill="1" applyBorder="1" applyAlignment="1" applyProtection="1">
      <alignment horizontal="center" vertical="center"/>
      <protection locked="0"/>
    </xf>
    <xf numFmtId="190" fontId="0" fillId="35" borderId="16" xfId="0" applyNumberFormat="1" applyFont="1" applyFill="1" applyBorder="1" applyAlignment="1" applyProtection="1">
      <alignment horizontal="center" vertical="center"/>
      <protection locked="0"/>
    </xf>
    <xf numFmtId="190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176" fontId="4" fillId="35" borderId="23" xfId="0" applyNumberFormat="1" applyFont="1" applyFill="1" applyBorder="1" applyAlignment="1" applyProtection="1">
      <alignment vertical="center"/>
      <protection locked="0"/>
    </xf>
    <xf numFmtId="188" fontId="4" fillId="33" borderId="119" xfId="0" applyNumberFormat="1" applyFont="1" applyFill="1" applyBorder="1" applyAlignment="1">
      <alignment horizontal="center" vertical="center"/>
    </xf>
    <xf numFmtId="188" fontId="4" fillId="33" borderId="82" xfId="0" applyNumberFormat="1" applyFont="1" applyFill="1" applyBorder="1" applyAlignment="1">
      <alignment horizontal="center" vertical="center"/>
    </xf>
    <xf numFmtId="188" fontId="4" fillId="33" borderId="120" xfId="0" applyNumberFormat="1" applyFont="1" applyFill="1" applyBorder="1" applyAlignment="1">
      <alignment horizontal="center" vertical="center"/>
    </xf>
    <xf numFmtId="177" fontId="4" fillId="33" borderId="84" xfId="0" applyNumberFormat="1" applyFont="1" applyFill="1" applyBorder="1" applyAlignment="1">
      <alignment horizontal="center" vertical="center"/>
    </xf>
    <xf numFmtId="177" fontId="4" fillId="33" borderId="121" xfId="0" applyNumberFormat="1" applyFont="1" applyFill="1" applyBorder="1" applyAlignment="1">
      <alignment horizontal="center" vertical="center"/>
    </xf>
    <xf numFmtId="188" fontId="4" fillId="33" borderId="122" xfId="0" applyNumberFormat="1" applyFont="1" applyFill="1" applyBorder="1" applyAlignment="1">
      <alignment horizontal="center" vertical="center"/>
    </xf>
    <xf numFmtId="177" fontId="4" fillId="33" borderId="123" xfId="0" applyNumberFormat="1" applyFont="1" applyFill="1" applyBorder="1" applyAlignment="1">
      <alignment horizontal="center" vertical="center"/>
    </xf>
    <xf numFmtId="177" fontId="4" fillId="33" borderId="85" xfId="0" applyNumberFormat="1" applyFont="1" applyFill="1" applyBorder="1" applyAlignment="1">
      <alignment horizontal="center" vertical="center"/>
    </xf>
    <xf numFmtId="177" fontId="4" fillId="33" borderId="124" xfId="0" applyNumberFormat="1" applyFont="1" applyFill="1" applyBorder="1" applyAlignment="1">
      <alignment horizontal="center" vertical="center"/>
    </xf>
    <xf numFmtId="176" fontId="4" fillId="33" borderId="125" xfId="0" applyNumberFormat="1" applyFont="1" applyFill="1" applyBorder="1" applyAlignment="1">
      <alignment vertical="center"/>
    </xf>
    <xf numFmtId="177" fontId="4" fillId="35" borderId="116" xfId="0" applyNumberFormat="1" applyFont="1" applyFill="1" applyBorder="1" applyAlignment="1" applyProtection="1">
      <alignment horizontal="center" vertical="center"/>
      <protection locked="0"/>
    </xf>
    <xf numFmtId="177" fontId="4" fillId="35" borderId="1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188" fontId="4" fillId="35" borderId="127" xfId="0" applyNumberFormat="1" applyFont="1" applyFill="1" applyBorder="1" applyAlignment="1" applyProtection="1">
      <alignment horizontal="center" vertical="center"/>
      <protection locked="0"/>
    </xf>
    <xf numFmtId="188" fontId="4" fillId="35" borderId="126" xfId="0" applyNumberFormat="1" applyFont="1" applyFill="1" applyBorder="1" applyAlignment="1" applyProtection="1">
      <alignment horizontal="center" vertical="center"/>
      <protection locked="0"/>
    </xf>
    <xf numFmtId="177" fontId="4" fillId="33" borderId="118" xfId="0" applyNumberFormat="1" applyFont="1" applyFill="1" applyBorder="1" applyAlignment="1">
      <alignment horizontal="center" vertical="center"/>
    </xf>
    <xf numFmtId="177" fontId="4" fillId="33" borderId="128" xfId="0" applyNumberFormat="1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distributed" vertical="center" wrapText="1"/>
    </xf>
    <xf numFmtId="0" fontId="4" fillId="33" borderId="79" xfId="0" applyFont="1" applyFill="1" applyBorder="1" applyAlignment="1">
      <alignment horizontal="distributed" vertical="center"/>
    </xf>
    <xf numFmtId="0" fontId="0" fillId="33" borderId="110" xfId="0" applyFill="1" applyBorder="1" applyAlignment="1">
      <alignment vertical="center"/>
    </xf>
    <xf numFmtId="0" fontId="9" fillId="33" borderId="79" xfId="0" applyFont="1" applyFill="1" applyBorder="1" applyAlignment="1">
      <alignment horizontal="center" vertical="center" textRotation="255" wrapText="1"/>
    </xf>
    <xf numFmtId="0" fontId="9" fillId="33" borderId="110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right" vertical="center"/>
    </xf>
    <xf numFmtId="0" fontId="4" fillId="33" borderId="71" xfId="0" applyFont="1" applyFill="1" applyBorder="1" applyAlignment="1">
      <alignment horizontal="right" vertical="center"/>
    </xf>
    <xf numFmtId="0" fontId="4" fillId="35" borderId="71" xfId="0" applyFont="1" applyFill="1" applyBorder="1" applyAlignment="1" applyProtection="1">
      <alignment horizontal="center" vertical="center"/>
      <protection locked="0"/>
    </xf>
    <xf numFmtId="0" fontId="4" fillId="35" borderId="106" xfId="0" applyFont="1" applyFill="1" applyBorder="1" applyAlignment="1" applyProtection="1">
      <alignment horizontal="center" vertical="center"/>
      <protection locked="0"/>
    </xf>
    <xf numFmtId="0" fontId="4" fillId="35" borderId="129" xfId="0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58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3" borderId="8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30" xfId="0" applyFont="1" applyFill="1" applyBorder="1" applyAlignment="1">
      <alignment horizontal="distributed" vertical="center"/>
    </xf>
    <xf numFmtId="0" fontId="4" fillId="33" borderId="88" xfId="0" applyFont="1" applyFill="1" applyBorder="1" applyAlignment="1">
      <alignment horizontal="distributed" vertical="center"/>
    </xf>
    <xf numFmtId="0" fontId="4" fillId="33" borderId="53" xfId="0" applyFont="1" applyFill="1" applyBorder="1" applyAlignment="1">
      <alignment horizontal="distributed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131" xfId="0" applyFont="1" applyFill="1" applyBorder="1" applyAlignment="1">
      <alignment horizontal="distributed" vertical="center"/>
    </xf>
    <xf numFmtId="0" fontId="4" fillId="33" borderId="132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108" xfId="0" applyFont="1" applyFill="1" applyBorder="1" applyAlignment="1">
      <alignment horizontal="distributed" vertical="center"/>
    </xf>
    <xf numFmtId="0" fontId="4" fillId="33" borderId="72" xfId="0" applyFont="1" applyFill="1" applyBorder="1" applyAlignment="1">
      <alignment horizontal="distributed" vertical="center"/>
    </xf>
    <xf numFmtId="0" fontId="4" fillId="33" borderId="79" xfId="0" applyFont="1" applyFill="1" applyBorder="1" applyAlignment="1">
      <alignment horizontal="center" vertical="center" textRotation="255"/>
    </xf>
    <xf numFmtId="0" fontId="4" fillId="33" borderId="110" xfId="0" applyFont="1" applyFill="1" applyBorder="1" applyAlignment="1">
      <alignment horizontal="center" vertical="center" textRotation="255"/>
    </xf>
    <xf numFmtId="0" fontId="4" fillId="33" borderId="102" xfId="0" applyFont="1" applyFill="1" applyBorder="1" applyAlignment="1">
      <alignment horizontal="distributed" vertical="center" wrapText="1"/>
    </xf>
    <xf numFmtId="0" fontId="4" fillId="33" borderId="77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 wrapText="1"/>
    </xf>
    <xf numFmtId="0" fontId="4" fillId="33" borderId="133" xfId="0" applyFont="1" applyFill="1" applyBorder="1" applyAlignment="1">
      <alignment horizontal="distributed" vertical="center"/>
    </xf>
    <xf numFmtId="0" fontId="4" fillId="35" borderId="112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>
      <alignment horizontal="distributed" vertical="center"/>
    </xf>
    <xf numFmtId="0" fontId="0" fillId="33" borderId="79" xfId="0" applyFill="1" applyBorder="1" applyAlignment="1">
      <alignment vertical="center"/>
    </xf>
    <xf numFmtId="0" fontId="4" fillId="33" borderId="110" xfId="0" applyFont="1" applyFill="1" applyBorder="1" applyAlignment="1">
      <alignment horizontal="distributed" vertical="center"/>
    </xf>
    <xf numFmtId="0" fontId="4" fillId="33" borderId="52" xfId="0" applyFont="1" applyFill="1" applyBorder="1" applyAlignment="1">
      <alignment horizontal="distributed" vertical="center"/>
    </xf>
    <xf numFmtId="0" fontId="4" fillId="33" borderId="80" xfId="0" applyFont="1" applyFill="1" applyBorder="1" applyAlignment="1">
      <alignment horizontal="distributed" vertic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180" fontId="4" fillId="35" borderId="112" xfId="0" applyNumberFormat="1" applyFont="1" applyFill="1" applyBorder="1" applyAlignment="1" applyProtection="1">
      <alignment horizontal="center" vertical="center"/>
      <protection locked="0"/>
    </xf>
    <xf numFmtId="180" fontId="4" fillId="35" borderId="71" xfId="0" applyNumberFormat="1" applyFont="1" applyFill="1" applyBorder="1" applyAlignment="1" applyProtection="1">
      <alignment horizontal="center" vertical="center"/>
      <protection locked="0"/>
    </xf>
    <xf numFmtId="180" fontId="4" fillId="35" borderId="106" xfId="0" applyNumberFormat="1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vertical="center"/>
    </xf>
    <xf numFmtId="186" fontId="4" fillId="35" borderId="19" xfId="0" applyNumberFormat="1" applyFont="1" applyFill="1" applyBorder="1" applyAlignment="1" applyProtection="1">
      <alignment horizontal="center" vertical="center"/>
      <protection locked="0"/>
    </xf>
    <xf numFmtId="186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distributed" vertical="center" wrapText="1"/>
    </xf>
    <xf numFmtId="0" fontId="6" fillId="33" borderId="87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104775</xdr:rowOff>
    </xdr:from>
    <xdr:to>
      <xdr:col>7</xdr:col>
      <xdr:colOff>19050</xdr:colOff>
      <xdr:row>3</xdr:row>
      <xdr:rowOff>247650</xdr:rowOff>
    </xdr:to>
    <xdr:sp>
      <xdr:nvSpPr>
        <xdr:cNvPr id="1" name="Oval 3"/>
        <xdr:cNvSpPr>
          <a:spLocks/>
        </xdr:cNvSpPr>
      </xdr:nvSpPr>
      <xdr:spPr>
        <a:xfrm>
          <a:off x="2076450" y="1133475"/>
          <a:ext cx="14287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22">
      <selection activeCell="W31" sqref="W31:AG35"/>
    </sheetView>
  </sheetViews>
  <sheetFormatPr defaultColWidth="9.00390625" defaultRowHeight="15" customHeight="1"/>
  <cols>
    <col min="1" max="1" width="2.125" style="25" customWidth="1"/>
    <col min="2" max="33" width="2.625" style="25" customWidth="1"/>
    <col min="34" max="34" width="2.125" style="25" customWidth="1"/>
    <col min="35" max="16384" width="9.00390625" style="25" customWidth="1"/>
  </cols>
  <sheetData>
    <row r="1" spans="1:34" ht="15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</row>
    <row r="2" spans="1:34" ht="22.5" customHeight="1">
      <c r="A2" s="26"/>
      <c r="B2" s="75" t="s">
        <v>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27"/>
    </row>
    <row r="3" spans="1:34" ht="22.5" customHeigh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7"/>
    </row>
    <row r="4" spans="1:34" ht="22.5" customHeight="1">
      <c r="A4" s="26"/>
      <c r="B4" s="49" t="s">
        <v>35</v>
      </c>
      <c r="C4" s="49"/>
      <c r="D4" s="49"/>
      <c r="E4" s="49"/>
      <c r="F4" s="4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7"/>
    </row>
    <row r="5" spans="1:34" ht="22.5" customHeight="1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7"/>
    </row>
    <row r="6" spans="1:36" ht="22.5" customHeight="1">
      <c r="A6" s="26"/>
      <c r="B6" s="76" t="s">
        <v>36</v>
      </c>
      <c r="C6" s="76"/>
      <c r="D6" s="76"/>
      <c r="E6" s="76"/>
      <c r="F6" s="76"/>
      <c r="G6" s="76"/>
      <c r="H6" s="83" t="s">
        <v>37</v>
      </c>
      <c r="I6" s="83"/>
      <c r="J6" s="30"/>
      <c r="K6" s="30"/>
      <c r="L6" s="3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7"/>
      <c r="AI6" s="19" t="s">
        <v>32</v>
      </c>
      <c r="AJ6" s="48" t="s">
        <v>104</v>
      </c>
    </row>
    <row r="7" spans="1:36" ht="22.5" customHeight="1" thickBot="1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7"/>
      <c r="AJ7" s="48"/>
    </row>
    <row r="8" spans="1:36" ht="12" customHeight="1">
      <c r="A8" s="26"/>
      <c r="B8" s="50" t="s">
        <v>39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60" t="s">
        <v>40</v>
      </c>
      <c r="O8" s="71"/>
      <c r="P8" s="60"/>
      <c r="Q8" s="59"/>
      <c r="R8" s="58"/>
      <c r="S8" s="59"/>
      <c r="T8" s="58" t="s">
        <v>41</v>
      </c>
      <c r="U8" s="71"/>
      <c r="V8" s="60"/>
      <c r="W8" s="59"/>
      <c r="X8" s="58"/>
      <c r="Y8" s="59"/>
      <c r="Z8" s="58" t="s">
        <v>42</v>
      </c>
      <c r="AA8" s="70"/>
      <c r="AB8" s="69"/>
      <c r="AC8" s="67"/>
      <c r="AD8" s="66"/>
      <c r="AE8" s="67"/>
      <c r="AF8" s="58" t="s">
        <v>43</v>
      </c>
      <c r="AG8" s="64"/>
      <c r="AH8" s="27"/>
      <c r="AJ8" s="48"/>
    </row>
    <row r="9" spans="1:36" ht="40.5" customHeight="1" thickBot="1">
      <c r="A9" s="26"/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74"/>
      <c r="O9" s="62"/>
      <c r="P9" s="61"/>
      <c r="Q9" s="57"/>
      <c r="R9" s="56">
        <f>IF(X17=0,"",IF(X17&gt;=1000000,IF(X17&lt;10000000,"\",ROUNDDOWN(RIGHT(X17,8)/10000000,0)),""))</f>
      </c>
      <c r="S9" s="57"/>
      <c r="T9" s="56">
        <f>IF(X17=0,"",IF(X17&gt;=100000,IF(X17&lt;1000000,"\",ROUNDDOWN(RIGHT(X17,7)/1000000,0)),""))</f>
      </c>
      <c r="U9" s="62"/>
      <c r="V9" s="61">
        <f>IF(X17=0,"",IF(X17&gt;=10000,IF(X17&lt;100000,"\",ROUNDDOWN(RIGHT(X17,6)/100000,0)),""))</f>
      </c>
      <c r="W9" s="57"/>
      <c r="X9" s="56">
        <f>IF(X17=0,"",IF(X17&gt;=1000,IF(X17&lt;10000,"\",ROUNDDOWN(RIGHT(X17,5)/10000,0)),""))</f>
      </c>
      <c r="Y9" s="57"/>
      <c r="Z9" s="56">
        <f>IF(X17=0,"",IF(X17&gt;=100,IF(X17&lt;1000,"\",ROUNDDOWN(RIGHT(X17,4)/1000,0)),""))</f>
      </c>
      <c r="AA9" s="62"/>
      <c r="AB9" s="61">
        <f>IF(X17=0,"",IF(X17&lt;100,"\",ROUNDDOWN(RIGHT(X17,3)/100,0)))</f>
      </c>
      <c r="AC9" s="68"/>
      <c r="AD9" s="56">
        <f>IF(X17=0,"",ROUNDDOWN(RIGHT(X17,2)/10,0))</f>
      </c>
      <c r="AE9" s="68"/>
      <c r="AF9" s="56">
        <f>IF(X17=0,"",RIGHT(X17,1))</f>
      </c>
      <c r="AG9" s="65"/>
      <c r="AH9" s="27"/>
      <c r="AJ9" s="48"/>
    </row>
    <row r="10" spans="1:36" ht="15.75" customHeight="1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7"/>
      <c r="AJ10" s="48"/>
    </row>
    <row r="11" spans="1:36" ht="22.5" customHeight="1">
      <c r="A11" s="26"/>
      <c r="B11" s="63" t="s">
        <v>44</v>
      </c>
      <c r="C11" s="63"/>
      <c r="D11" s="73" t="s">
        <v>1</v>
      </c>
      <c r="E11" s="73"/>
      <c r="F11" s="73"/>
      <c r="G11" s="72"/>
      <c r="H11" s="72"/>
      <c r="I11" s="72"/>
      <c r="J11" s="72"/>
      <c r="K11" s="73" t="s">
        <v>2</v>
      </c>
      <c r="L11" s="73"/>
      <c r="M11" s="72"/>
      <c r="N11" s="72"/>
      <c r="O11" s="72"/>
      <c r="P11" s="72"/>
      <c r="Q11" s="73" t="s">
        <v>45</v>
      </c>
      <c r="R11" s="73"/>
      <c r="S11" s="73"/>
      <c r="T11" s="3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27"/>
      <c r="AI11" s="19" t="s">
        <v>32</v>
      </c>
      <c r="AJ11" s="48"/>
    </row>
    <row r="12" spans="1:36" ht="22.5" customHeight="1">
      <c r="A12" s="26"/>
      <c r="B12" s="63"/>
      <c r="C12" s="63"/>
      <c r="D12" s="77" t="s">
        <v>46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 t="s">
        <v>47</v>
      </c>
      <c r="R12" s="77"/>
      <c r="S12" s="77"/>
      <c r="T12" s="77"/>
      <c r="U12" s="77"/>
      <c r="V12" s="77"/>
      <c r="W12" s="77"/>
      <c r="X12" s="77" t="s">
        <v>48</v>
      </c>
      <c r="Y12" s="77"/>
      <c r="Z12" s="77"/>
      <c r="AA12" s="77"/>
      <c r="AB12" s="77"/>
      <c r="AC12" s="77"/>
      <c r="AD12" s="77"/>
      <c r="AE12" s="77"/>
      <c r="AF12" s="77"/>
      <c r="AG12" s="77"/>
      <c r="AH12" s="27"/>
      <c r="AJ12" s="48"/>
    </row>
    <row r="13" spans="1:36" ht="22.5" customHeight="1">
      <c r="A13" s="26"/>
      <c r="B13" s="63"/>
      <c r="C13" s="63"/>
      <c r="D13" s="78" t="s">
        <v>103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79"/>
      <c r="S13" s="79"/>
      <c r="T13" s="79"/>
      <c r="U13" s="79"/>
      <c r="V13" s="79"/>
      <c r="W13" s="79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27"/>
      <c r="AJ13" s="48"/>
    </row>
    <row r="14" spans="1:36" ht="22.5" customHeight="1">
      <c r="A14" s="26"/>
      <c r="B14" s="63"/>
      <c r="C14" s="63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79"/>
      <c r="S14" s="79"/>
      <c r="T14" s="79"/>
      <c r="U14" s="79"/>
      <c r="V14" s="79"/>
      <c r="W14" s="79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27"/>
      <c r="AJ14" s="48"/>
    </row>
    <row r="15" spans="1:36" ht="22.5" customHeight="1">
      <c r="A15" s="26"/>
      <c r="B15" s="63"/>
      <c r="C15" s="63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79"/>
      <c r="S15" s="79"/>
      <c r="T15" s="79"/>
      <c r="U15" s="79"/>
      <c r="V15" s="79"/>
      <c r="W15" s="79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27"/>
      <c r="AJ15" s="48"/>
    </row>
    <row r="16" spans="1:36" ht="22.5" customHeight="1">
      <c r="A16" s="26"/>
      <c r="B16" s="63"/>
      <c r="C16" s="63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79"/>
      <c r="U16" s="79"/>
      <c r="V16" s="79"/>
      <c r="W16" s="79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27"/>
      <c r="AJ16" s="48"/>
    </row>
    <row r="17" spans="1:36" ht="22.5" customHeight="1">
      <c r="A17" s="26"/>
      <c r="B17" s="63"/>
      <c r="C17" s="63"/>
      <c r="D17" s="77" t="s">
        <v>49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1">
        <f>SUM(Q13:W16)</f>
        <v>0</v>
      </c>
      <c r="R17" s="81"/>
      <c r="S17" s="81"/>
      <c r="T17" s="81"/>
      <c r="U17" s="81"/>
      <c r="V17" s="81"/>
      <c r="W17" s="81"/>
      <c r="X17" s="82">
        <f>SUM(X13:AG16)</f>
        <v>0</v>
      </c>
      <c r="Y17" s="82"/>
      <c r="Z17" s="82"/>
      <c r="AA17" s="82"/>
      <c r="AB17" s="82"/>
      <c r="AC17" s="82"/>
      <c r="AD17" s="82"/>
      <c r="AE17" s="82"/>
      <c r="AF17" s="82"/>
      <c r="AG17" s="82"/>
      <c r="AH17" s="27"/>
      <c r="AJ17" s="48"/>
    </row>
    <row r="18" spans="1:36" ht="22.5" customHeight="1">
      <c r="A18" s="2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7"/>
      <c r="AJ18" s="48"/>
    </row>
    <row r="19" spans="1:36" ht="22.5" customHeight="1">
      <c r="A19" s="26"/>
      <c r="B19" s="95" t="s">
        <v>50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28"/>
      <c r="R19" s="28"/>
      <c r="S19" s="28"/>
      <c r="T19" s="28"/>
      <c r="U19" s="28"/>
      <c r="V19" s="96" t="s">
        <v>1</v>
      </c>
      <c r="W19" s="96"/>
      <c r="X19" s="84"/>
      <c r="Y19" s="84"/>
      <c r="Z19" s="28" t="s">
        <v>2</v>
      </c>
      <c r="AA19" s="84"/>
      <c r="AB19" s="84"/>
      <c r="AC19" s="28" t="s">
        <v>52</v>
      </c>
      <c r="AD19" s="84"/>
      <c r="AE19" s="84"/>
      <c r="AF19" s="28" t="s">
        <v>51</v>
      </c>
      <c r="AG19" s="28"/>
      <c r="AH19" s="27"/>
      <c r="AI19" s="19" t="s">
        <v>32</v>
      </c>
      <c r="AJ19" s="48"/>
    </row>
    <row r="20" spans="1:36" ht="22.5" customHeight="1">
      <c r="A20" s="2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7"/>
      <c r="AJ20" s="48"/>
    </row>
    <row r="21" spans="1:36" ht="22.5" customHeight="1">
      <c r="A21" s="2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01" t="s">
        <v>58</v>
      </c>
      <c r="P21" s="101"/>
      <c r="Q21" s="102" t="s">
        <v>7</v>
      </c>
      <c r="R21" s="103"/>
      <c r="S21" s="103"/>
      <c r="T21" s="103"/>
      <c r="U21" s="103"/>
      <c r="V21" s="103"/>
      <c r="W21" s="103"/>
      <c r="X21" s="103"/>
      <c r="Y21" s="103"/>
      <c r="Z21" s="104" t="s">
        <v>5</v>
      </c>
      <c r="AA21" s="105"/>
      <c r="AB21" s="105"/>
      <c r="AC21" s="105"/>
      <c r="AD21" s="106"/>
      <c r="AE21" s="106"/>
      <c r="AF21" s="106"/>
      <c r="AG21" s="107"/>
      <c r="AH21" s="27"/>
      <c r="AI21" s="19" t="s">
        <v>32</v>
      </c>
      <c r="AJ21" s="48"/>
    </row>
    <row r="22" spans="1:34" ht="22.5" customHeight="1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01"/>
      <c r="P22" s="101"/>
      <c r="Q22" s="93" t="s">
        <v>54</v>
      </c>
      <c r="R22" s="94"/>
      <c r="S22" s="94"/>
      <c r="T22" s="94"/>
      <c r="U22" s="33" t="s">
        <v>53</v>
      </c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27"/>
    </row>
    <row r="23" spans="1:34" ht="22.5" customHeight="1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01"/>
      <c r="P23" s="101"/>
      <c r="Q23" s="93"/>
      <c r="R23" s="94"/>
      <c r="S23" s="94"/>
      <c r="T23" s="94"/>
      <c r="U23" s="87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27"/>
    </row>
    <row r="24" spans="1:34" ht="22.5" customHeight="1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01"/>
      <c r="P24" s="101"/>
      <c r="Q24" s="93"/>
      <c r="R24" s="94"/>
      <c r="S24" s="94"/>
      <c r="T24" s="94"/>
      <c r="U24" s="90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2"/>
      <c r="AH24" s="27"/>
    </row>
    <row r="25" spans="1:34" ht="22.5" customHeight="1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01"/>
      <c r="P25" s="101"/>
      <c r="Q25" s="108" t="s">
        <v>55</v>
      </c>
      <c r="R25" s="109"/>
      <c r="S25" s="109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  <c r="AH25" s="27"/>
    </row>
    <row r="26" spans="1:34" ht="22.5" customHeight="1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01"/>
      <c r="P26" s="101"/>
      <c r="Q26" s="108" t="s">
        <v>56</v>
      </c>
      <c r="R26" s="109"/>
      <c r="S26" s="109"/>
      <c r="T26" s="109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  <c r="AH26" s="27"/>
    </row>
    <row r="27" spans="1:34" ht="22.5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01"/>
      <c r="P27" s="101"/>
      <c r="Q27" s="108"/>
      <c r="R27" s="109"/>
      <c r="S27" s="109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27"/>
    </row>
    <row r="28" spans="1:34" ht="22.5" customHeight="1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01"/>
      <c r="P28" s="101"/>
      <c r="Q28" s="108"/>
      <c r="R28" s="109"/>
      <c r="S28" s="109"/>
      <c r="T28" s="109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27"/>
    </row>
    <row r="29" spans="1:34" ht="22.5" customHeight="1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01"/>
      <c r="P29" s="101"/>
      <c r="Q29" s="97" t="s">
        <v>57</v>
      </c>
      <c r="R29" s="98"/>
      <c r="S29" s="98"/>
      <c r="T29" s="98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27"/>
    </row>
    <row r="30" spans="1:34" ht="15.75" customHeight="1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7"/>
    </row>
    <row r="31" spans="1:34" ht="22.5" customHeight="1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01" t="s">
        <v>62</v>
      </c>
      <c r="P31" s="101"/>
      <c r="Q31" s="120" t="s">
        <v>105</v>
      </c>
      <c r="R31" s="121"/>
      <c r="S31" s="121"/>
      <c r="T31" s="121"/>
      <c r="U31" s="121"/>
      <c r="V31" s="121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  <c r="AH31" s="27"/>
    </row>
    <row r="32" spans="1:34" ht="22.5" customHeight="1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01"/>
      <c r="P32" s="101"/>
      <c r="Q32" s="108" t="s">
        <v>59</v>
      </c>
      <c r="R32" s="109"/>
      <c r="S32" s="109"/>
      <c r="T32" s="109"/>
      <c r="U32" s="109"/>
      <c r="V32" s="109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27"/>
    </row>
    <row r="33" spans="1:34" ht="22.5" customHeight="1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01"/>
      <c r="P33" s="101"/>
      <c r="Q33" s="108" t="s">
        <v>60</v>
      </c>
      <c r="R33" s="109"/>
      <c r="S33" s="109"/>
      <c r="T33" s="109"/>
      <c r="U33" s="109"/>
      <c r="V33" s="109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3"/>
      <c r="AH33" s="27"/>
    </row>
    <row r="34" spans="1:34" ht="22.5" customHeight="1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01"/>
      <c r="P34" s="101"/>
      <c r="Q34" s="108" t="s">
        <v>61</v>
      </c>
      <c r="R34" s="109"/>
      <c r="S34" s="109"/>
      <c r="T34" s="109"/>
      <c r="U34" s="109"/>
      <c r="V34" s="109"/>
      <c r="W34" s="114"/>
      <c r="X34" s="115"/>
      <c r="Y34" s="115"/>
      <c r="Z34" s="115"/>
      <c r="AA34" s="115"/>
      <c r="AB34" s="115"/>
      <c r="AC34" s="115"/>
      <c r="AD34" s="115"/>
      <c r="AE34" s="115"/>
      <c r="AF34" s="115"/>
      <c r="AG34" s="116"/>
      <c r="AH34" s="27"/>
    </row>
    <row r="35" spans="1:34" ht="22.5" customHeight="1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01"/>
      <c r="P35" s="101"/>
      <c r="Q35" s="97"/>
      <c r="R35" s="98"/>
      <c r="S35" s="98"/>
      <c r="T35" s="98"/>
      <c r="U35" s="98"/>
      <c r="V35" s="98"/>
      <c r="W35" s="117"/>
      <c r="X35" s="118"/>
      <c r="Y35" s="118"/>
      <c r="Z35" s="118"/>
      <c r="AA35" s="118"/>
      <c r="AB35" s="118"/>
      <c r="AC35" s="118"/>
      <c r="AD35" s="118"/>
      <c r="AE35" s="118"/>
      <c r="AF35" s="118"/>
      <c r="AG35" s="119"/>
      <c r="AH35" s="27"/>
    </row>
    <row r="36" spans="1:34" ht="15.75" customHeight="1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7"/>
    </row>
    <row r="37" spans="1:34" ht="15.7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 sheet="1" objects="1" scenarios="1"/>
  <mergeCells count="79">
    <mergeCell ref="O31:P35"/>
    <mergeCell ref="Q33:V33"/>
    <mergeCell ref="W32:AG32"/>
    <mergeCell ref="W33:AG33"/>
    <mergeCell ref="Q34:V35"/>
    <mergeCell ref="W34:AG35"/>
    <mergeCell ref="Q31:V31"/>
    <mergeCell ref="W31:AG31"/>
    <mergeCell ref="Q32:V32"/>
    <mergeCell ref="Q29:T29"/>
    <mergeCell ref="U29:AG29"/>
    <mergeCell ref="O21:P29"/>
    <mergeCell ref="Q21:Y21"/>
    <mergeCell ref="Z21:AC21"/>
    <mergeCell ref="AD21:AG21"/>
    <mergeCell ref="Q25:T25"/>
    <mergeCell ref="U25:AG25"/>
    <mergeCell ref="U26:AG28"/>
    <mergeCell ref="Q26:T28"/>
    <mergeCell ref="AD19:AE19"/>
    <mergeCell ref="V22:AG22"/>
    <mergeCell ref="U23:AG24"/>
    <mergeCell ref="Q22:T24"/>
    <mergeCell ref="B19:P19"/>
    <mergeCell ref="V19:W19"/>
    <mergeCell ref="X19:Y19"/>
    <mergeCell ref="AA19:AB19"/>
    <mergeCell ref="D17:P17"/>
    <mergeCell ref="Q17:W17"/>
    <mergeCell ref="X17:AG17"/>
    <mergeCell ref="H6:I6"/>
    <mergeCell ref="D15:P15"/>
    <mergeCell ref="Q15:W15"/>
    <mergeCell ref="X15:AG15"/>
    <mergeCell ref="D16:P16"/>
    <mergeCell ref="Q16:W16"/>
    <mergeCell ref="X16:AG16"/>
    <mergeCell ref="D13:P13"/>
    <mergeCell ref="Q13:W13"/>
    <mergeCell ref="X13:AG13"/>
    <mergeCell ref="D14:P14"/>
    <mergeCell ref="Q14:W14"/>
    <mergeCell ref="X14:AG14"/>
    <mergeCell ref="B2:AG2"/>
    <mergeCell ref="B6:G6"/>
    <mergeCell ref="D12:P12"/>
    <mergeCell ref="Q12:W12"/>
    <mergeCell ref="X12:AG12"/>
    <mergeCell ref="T8:U8"/>
    <mergeCell ref="D11:F11"/>
    <mergeCell ref="G11:H11"/>
    <mergeCell ref="I11:J11"/>
    <mergeCell ref="K11:L11"/>
    <mergeCell ref="N8:O8"/>
    <mergeCell ref="M11:N11"/>
    <mergeCell ref="O11:P11"/>
    <mergeCell ref="Q11:S11"/>
    <mergeCell ref="R9:S9"/>
    <mergeCell ref="N9:O9"/>
    <mergeCell ref="B11:C17"/>
    <mergeCell ref="AF8:AG8"/>
    <mergeCell ref="AF9:AG9"/>
    <mergeCell ref="AD8:AE8"/>
    <mergeCell ref="AD9:AE9"/>
    <mergeCell ref="AB8:AC8"/>
    <mergeCell ref="AB9:AC9"/>
    <mergeCell ref="Z8:AA8"/>
    <mergeCell ref="Z9:AA9"/>
    <mergeCell ref="P8:Q8"/>
    <mergeCell ref="AJ6:AJ21"/>
    <mergeCell ref="B4:F4"/>
    <mergeCell ref="B8:M9"/>
    <mergeCell ref="X9:Y9"/>
    <mergeCell ref="X8:Y8"/>
    <mergeCell ref="V8:W8"/>
    <mergeCell ref="V9:W9"/>
    <mergeCell ref="T9:U9"/>
    <mergeCell ref="R8:S8"/>
    <mergeCell ref="P9:Q9"/>
  </mergeCells>
  <conditionalFormatting sqref="Q17:AG17">
    <cfRule type="cellIs" priority="1" dxfId="9" operator="equal" stopIfTrue="1">
      <formula>0</formula>
    </cfRule>
  </conditionalFormatting>
  <dataValidations count="2">
    <dataValidation allowBlank="1" showInputMessage="1" showErrorMessage="1" imeMode="off" sqref="N9:AG9 AD21:AG21 V22:AG22 U25:AG25 W33:AG33 X19:Y19 AA19:AB19 AD19:AE19 Q13:AG17 M11:P11 G11:J11"/>
    <dataValidation allowBlank="1" showInputMessage="1" showErrorMessage="1" imeMode="hiragana" sqref="D13:P17 O21:P29 Q22:T29 U22 Q21:AC21 W34:AG35 W31:AG32 U26:AG29 U23:AG24 B6:G6"/>
  </dataValidations>
  <printOptions horizontalCentered="1" verticalCentered="1"/>
  <pageMargins left="0.6692913385826772" right="0.6692913385826772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zoomScalePageLayoutView="0" workbookViewId="0" topLeftCell="A1">
      <selection activeCell="F9" sqref="F9"/>
    </sheetView>
  </sheetViews>
  <sheetFormatPr defaultColWidth="9.00390625" defaultRowHeight="18.75" customHeight="1"/>
  <cols>
    <col min="1" max="1" width="1.875" style="1" customWidth="1"/>
    <col min="2" max="3" width="4.125" style="1" customWidth="1"/>
    <col min="4" max="4" width="9.125" style="1" customWidth="1"/>
    <col min="5" max="5" width="10.625" style="1" customWidth="1"/>
    <col min="6" max="6" width="3.625" style="1" customWidth="1"/>
    <col min="7" max="7" width="3.00390625" style="1" customWidth="1"/>
    <col min="8" max="8" width="6.00390625" style="1" customWidth="1"/>
    <col min="9" max="9" width="7.50390625" style="1" customWidth="1"/>
    <col min="10" max="10" width="6.00390625" style="1" customWidth="1"/>
    <col min="11" max="11" width="7.625" style="1" customWidth="1"/>
    <col min="12" max="12" width="2.25390625" style="1" customWidth="1"/>
    <col min="13" max="14" width="3.625" style="1" customWidth="1"/>
    <col min="15" max="19" width="4.125" style="1" customWidth="1"/>
    <col min="20" max="20" width="6.625" style="1" customWidth="1"/>
    <col min="21" max="21" width="2.125" style="1" customWidth="1"/>
    <col min="22" max="22" width="3.25390625" style="1" customWidth="1"/>
    <col min="23" max="29" width="8.125" style="1" customWidth="1"/>
    <col min="30" max="16384" width="9.00390625" style="1" customWidth="1"/>
  </cols>
  <sheetData>
    <row r="1" spans="1:21" ht="11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3" ht="24" customHeight="1">
      <c r="A2" s="5"/>
      <c r="B2" s="279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7"/>
      <c r="W2" s="48" t="s">
        <v>33</v>
      </c>
    </row>
    <row r="3" spans="1:2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W3" s="48"/>
    </row>
    <row r="4" spans="1:23" ht="24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07" t="s">
        <v>1</v>
      </c>
      <c r="N4" s="208"/>
      <c r="O4" s="21"/>
      <c r="P4" s="21"/>
      <c r="Q4" s="17" t="s">
        <v>2</v>
      </c>
      <c r="R4" s="21"/>
      <c r="S4" s="21"/>
      <c r="T4" s="18" t="s">
        <v>3</v>
      </c>
      <c r="U4" s="7"/>
      <c r="V4" s="19" t="s">
        <v>32</v>
      </c>
      <c r="W4" s="268"/>
    </row>
    <row r="5" spans="1:23" ht="13.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W5" s="48"/>
    </row>
    <row r="6" spans="1:23" ht="24" customHeight="1">
      <c r="A6" s="5"/>
      <c r="B6" s="148" t="s">
        <v>4</v>
      </c>
      <c r="C6" s="149"/>
      <c r="D6" s="149"/>
      <c r="E6" s="149"/>
      <c r="F6" s="149"/>
      <c r="G6" s="153" t="s">
        <v>18</v>
      </c>
      <c r="H6" s="153"/>
      <c r="I6" s="153"/>
      <c r="J6" s="133"/>
      <c r="K6" s="134"/>
      <c r="L6" s="8"/>
      <c r="M6" s="222" t="s">
        <v>7</v>
      </c>
      <c r="N6" s="223"/>
      <c r="O6" s="224"/>
      <c r="P6" s="225" t="s">
        <v>5</v>
      </c>
      <c r="Q6" s="226"/>
      <c r="R6" s="226"/>
      <c r="S6" s="227"/>
      <c r="T6" s="228"/>
      <c r="U6" s="7"/>
      <c r="V6" s="19" t="s">
        <v>32</v>
      </c>
      <c r="W6" s="268"/>
    </row>
    <row r="7" spans="1:23" ht="27.75" customHeight="1">
      <c r="A7" s="5"/>
      <c r="B7" s="150" t="s">
        <v>6</v>
      </c>
      <c r="C7" s="151"/>
      <c r="D7" s="151"/>
      <c r="E7" s="151"/>
      <c r="F7" s="151"/>
      <c r="G7" s="209"/>
      <c r="H7" s="209"/>
      <c r="I7" s="209"/>
      <c r="J7" s="209"/>
      <c r="K7" s="210"/>
      <c r="L7" s="9"/>
      <c r="M7" s="212" t="s">
        <v>17</v>
      </c>
      <c r="N7" s="213"/>
      <c r="O7" s="214"/>
      <c r="P7" s="270"/>
      <c r="Q7" s="271"/>
      <c r="R7" s="271"/>
      <c r="S7" s="271"/>
      <c r="T7" s="272"/>
      <c r="U7" s="7"/>
      <c r="W7" s="48"/>
    </row>
    <row r="8" spans="1:23" ht="27.75" customHeight="1">
      <c r="A8" s="5"/>
      <c r="B8" s="150" t="s">
        <v>16</v>
      </c>
      <c r="C8" s="151"/>
      <c r="D8" s="151"/>
      <c r="E8" s="151"/>
      <c r="F8" s="151"/>
      <c r="G8" s="209"/>
      <c r="H8" s="209"/>
      <c r="I8" s="209"/>
      <c r="J8" s="209"/>
      <c r="K8" s="210"/>
      <c r="L8" s="9"/>
      <c r="M8" s="215"/>
      <c r="N8" s="216"/>
      <c r="O8" s="217"/>
      <c r="P8" s="273"/>
      <c r="Q8" s="274"/>
      <c r="R8" s="274"/>
      <c r="S8" s="274"/>
      <c r="T8" s="275"/>
      <c r="U8" s="7"/>
      <c r="W8" s="48"/>
    </row>
    <row r="9" spans="1:23" ht="24" customHeight="1">
      <c r="A9" s="5"/>
      <c r="B9" s="143" t="s">
        <v>88</v>
      </c>
      <c r="C9" s="144"/>
      <c r="D9" s="44"/>
      <c r="E9" s="47" t="s">
        <v>89</v>
      </c>
      <c r="F9" s="46"/>
      <c r="G9" s="152">
        <f>IF(D9=0,0,IF(F9="","無",IF(F9=0,"無",IF(F9=1,1500,"？"))))</f>
        <v>0</v>
      </c>
      <c r="H9" s="152"/>
      <c r="I9" s="144" t="s">
        <v>23</v>
      </c>
      <c r="J9" s="144"/>
      <c r="K9" s="45"/>
      <c r="L9" s="8"/>
      <c r="M9" s="218"/>
      <c r="N9" s="219"/>
      <c r="O9" s="220"/>
      <c r="P9" s="276"/>
      <c r="Q9" s="277"/>
      <c r="R9" s="277"/>
      <c r="S9" s="277"/>
      <c r="T9" s="278"/>
      <c r="U9" s="7"/>
      <c r="W9" s="48"/>
    </row>
    <row r="10" spans="1:23" ht="13.5" customHeight="1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W10" s="48"/>
    </row>
    <row r="11" spans="1:23" ht="24" customHeight="1">
      <c r="A11" s="5"/>
      <c r="B11" s="154" t="s">
        <v>13</v>
      </c>
      <c r="C11" s="145" t="s">
        <v>8</v>
      </c>
      <c r="D11" s="146"/>
      <c r="E11" s="146"/>
      <c r="F11" s="146"/>
      <c r="G11" s="146"/>
      <c r="H11" s="147"/>
      <c r="I11" s="206" t="s">
        <v>9</v>
      </c>
      <c r="J11" s="206"/>
      <c r="K11" s="206" t="s">
        <v>10</v>
      </c>
      <c r="L11" s="206"/>
      <c r="M11" s="206"/>
      <c r="N11" s="206" t="s">
        <v>11</v>
      </c>
      <c r="O11" s="206"/>
      <c r="P11" s="206"/>
      <c r="Q11" s="206"/>
      <c r="R11" s="206" t="s">
        <v>12</v>
      </c>
      <c r="S11" s="206"/>
      <c r="T11" s="221"/>
      <c r="U11" s="7"/>
      <c r="W11" s="48"/>
    </row>
    <row r="12" spans="1:23" ht="22.5" customHeight="1">
      <c r="A12" s="5"/>
      <c r="B12" s="155"/>
      <c r="C12" s="154" t="s">
        <v>19</v>
      </c>
      <c r="D12" s="160"/>
      <c r="E12" s="161"/>
      <c r="F12" s="161"/>
      <c r="G12" s="161"/>
      <c r="H12" s="162"/>
      <c r="I12" s="178">
        <f aca="true" t="shared" si="0" ref="I12:I17">IF($K$9=1,1500*D12,IF($K$9=2,1600*D12,IF($K$9=3,2500*D12,0)))</f>
        <v>0</v>
      </c>
      <c r="J12" s="178"/>
      <c r="K12" s="211"/>
      <c r="L12" s="211"/>
      <c r="M12" s="211"/>
      <c r="N12" s="178">
        <f aca="true" t="shared" si="1" ref="N12:N17">I12*K12</f>
        <v>0</v>
      </c>
      <c r="O12" s="178"/>
      <c r="P12" s="178"/>
      <c r="Q12" s="178"/>
      <c r="R12" s="179"/>
      <c r="S12" s="179"/>
      <c r="T12" s="180"/>
      <c r="U12" s="7"/>
      <c r="V12" s="19" t="s">
        <v>32</v>
      </c>
      <c r="W12" s="268"/>
    </row>
    <row r="13" spans="1:23" ht="22.5" customHeight="1">
      <c r="A13" s="5"/>
      <c r="B13" s="155"/>
      <c r="C13" s="155"/>
      <c r="D13" s="127"/>
      <c r="E13" s="128"/>
      <c r="F13" s="128"/>
      <c r="G13" s="128"/>
      <c r="H13" s="129"/>
      <c r="I13" s="168">
        <f t="shared" si="0"/>
        <v>0</v>
      </c>
      <c r="J13" s="168"/>
      <c r="K13" s="167"/>
      <c r="L13" s="167"/>
      <c r="M13" s="167"/>
      <c r="N13" s="168">
        <f t="shared" si="1"/>
        <v>0</v>
      </c>
      <c r="O13" s="168"/>
      <c r="P13" s="168"/>
      <c r="Q13" s="168"/>
      <c r="R13" s="204"/>
      <c r="S13" s="204"/>
      <c r="T13" s="205"/>
      <c r="U13" s="7"/>
      <c r="W13" s="48"/>
    </row>
    <row r="14" spans="1:23" ht="22.5" customHeight="1">
      <c r="A14" s="5"/>
      <c r="B14" s="155"/>
      <c r="C14" s="155"/>
      <c r="D14" s="127"/>
      <c r="E14" s="128"/>
      <c r="F14" s="128"/>
      <c r="G14" s="128"/>
      <c r="H14" s="129"/>
      <c r="I14" s="168">
        <f t="shared" si="0"/>
        <v>0</v>
      </c>
      <c r="J14" s="168"/>
      <c r="K14" s="167"/>
      <c r="L14" s="167"/>
      <c r="M14" s="167"/>
      <c r="N14" s="168">
        <f t="shared" si="1"/>
        <v>0</v>
      </c>
      <c r="O14" s="168"/>
      <c r="P14" s="168"/>
      <c r="Q14" s="168"/>
      <c r="R14" s="204"/>
      <c r="S14" s="204"/>
      <c r="T14" s="205"/>
      <c r="U14" s="7"/>
      <c r="W14" s="48"/>
    </row>
    <row r="15" spans="1:23" ht="22.5" customHeight="1">
      <c r="A15" s="5"/>
      <c r="B15" s="155"/>
      <c r="C15" s="155"/>
      <c r="D15" s="127"/>
      <c r="E15" s="128"/>
      <c r="F15" s="128"/>
      <c r="G15" s="128"/>
      <c r="H15" s="129"/>
      <c r="I15" s="168">
        <f t="shared" si="0"/>
        <v>0</v>
      </c>
      <c r="J15" s="168"/>
      <c r="K15" s="167"/>
      <c r="L15" s="167"/>
      <c r="M15" s="167"/>
      <c r="N15" s="168">
        <f t="shared" si="1"/>
        <v>0</v>
      </c>
      <c r="O15" s="168"/>
      <c r="P15" s="168"/>
      <c r="Q15" s="168"/>
      <c r="R15" s="204"/>
      <c r="S15" s="204"/>
      <c r="T15" s="205"/>
      <c r="U15" s="7"/>
      <c r="W15" s="48"/>
    </row>
    <row r="16" spans="1:23" ht="22.5" customHeight="1">
      <c r="A16" s="5"/>
      <c r="B16" s="155"/>
      <c r="C16" s="155"/>
      <c r="D16" s="127"/>
      <c r="E16" s="128"/>
      <c r="F16" s="128"/>
      <c r="G16" s="128"/>
      <c r="H16" s="129"/>
      <c r="I16" s="168">
        <f t="shared" si="0"/>
        <v>0</v>
      </c>
      <c r="J16" s="168"/>
      <c r="K16" s="167"/>
      <c r="L16" s="167"/>
      <c r="M16" s="167"/>
      <c r="N16" s="168">
        <f t="shared" si="1"/>
        <v>0</v>
      </c>
      <c r="O16" s="168"/>
      <c r="P16" s="168"/>
      <c r="Q16" s="168"/>
      <c r="R16" s="204"/>
      <c r="S16" s="204"/>
      <c r="T16" s="205"/>
      <c r="U16" s="7"/>
      <c r="W16" s="48"/>
    </row>
    <row r="17" spans="1:23" ht="22.5" customHeight="1" thickBot="1">
      <c r="A17" s="5"/>
      <c r="B17" s="155"/>
      <c r="C17" s="155"/>
      <c r="D17" s="157"/>
      <c r="E17" s="158"/>
      <c r="F17" s="158"/>
      <c r="G17" s="158"/>
      <c r="H17" s="159"/>
      <c r="I17" s="169">
        <f t="shared" si="0"/>
        <v>0</v>
      </c>
      <c r="J17" s="169"/>
      <c r="K17" s="170"/>
      <c r="L17" s="170"/>
      <c r="M17" s="170"/>
      <c r="N17" s="169">
        <f t="shared" si="1"/>
        <v>0</v>
      </c>
      <c r="O17" s="169"/>
      <c r="P17" s="169"/>
      <c r="Q17" s="169"/>
      <c r="R17" s="202"/>
      <c r="S17" s="202"/>
      <c r="T17" s="203"/>
      <c r="U17" s="7"/>
      <c r="W17" s="48"/>
    </row>
    <row r="18" spans="1:21" ht="24" customHeight="1" thickTop="1">
      <c r="A18" s="5"/>
      <c r="B18" s="155"/>
      <c r="C18" s="156"/>
      <c r="D18" s="173" t="s">
        <v>20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5">
        <f>SUM(N12:Q17)</f>
        <v>0</v>
      </c>
      <c r="O18" s="175"/>
      <c r="P18" s="175"/>
      <c r="Q18" s="175"/>
      <c r="R18" s="171"/>
      <c r="S18" s="171"/>
      <c r="T18" s="172"/>
      <c r="U18" s="7"/>
    </row>
    <row r="19" spans="1:23" ht="22.5" customHeight="1">
      <c r="A19" s="5"/>
      <c r="B19" s="155"/>
      <c r="C19" s="154" t="s">
        <v>21</v>
      </c>
      <c r="D19" s="181"/>
      <c r="E19" s="182"/>
      <c r="F19" s="182"/>
      <c r="G19" s="182"/>
      <c r="H19" s="183"/>
      <c r="I19" s="176">
        <f>IF($K$9=1,1040*D19,IF($K$9=2,1120*D19,IF($K$9=3,1740*D19,0)))</f>
        <v>0</v>
      </c>
      <c r="J19" s="177"/>
      <c r="K19" s="211"/>
      <c r="L19" s="211"/>
      <c r="M19" s="211"/>
      <c r="N19" s="178">
        <f>I19*K19</f>
        <v>0</v>
      </c>
      <c r="O19" s="178"/>
      <c r="P19" s="178"/>
      <c r="Q19" s="178"/>
      <c r="R19" s="179"/>
      <c r="S19" s="179"/>
      <c r="T19" s="180"/>
      <c r="U19" s="7"/>
      <c r="V19" s="19" t="s">
        <v>32</v>
      </c>
      <c r="W19" s="268" t="s">
        <v>31</v>
      </c>
    </row>
    <row r="20" spans="1:23" ht="22.5" customHeight="1">
      <c r="A20" s="5"/>
      <c r="B20" s="155"/>
      <c r="C20" s="155"/>
      <c r="D20" s="130"/>
      <c r="E20" s="131"/>
      <c r="F20" s="131"/>
      <c r="G20" s="131"/>
      <c r="H20" s="132"/>
      <c r="I20" s="188">
        <f>IF($K$9=1,1040*D20,IF($K$9=2,1120*D20,IF($K$9=3,1740*D20,0)))</f>
        <v>0</v>
      </c>
      <c r="J20" s="189"/>
      <c r="K20" s="167"/>
      <c r="L20" s="167"/>
      <c r="M20" s="167"/>
      <c r="N20" s="168">
        <f>I20*K20</f>
        <v>0</v>
      </c>
      <c r="O20" s="168"/>
      <c r="P20" s="168"/>
      <c r="Q20" s="168"/>
      <c r="R20" s="204"/>
      <c r="S20" s="204"/>
      <c r="T20" s="205"/>
      <c r="U20" s="7"/>
      <c r="W20" s="48"/>
    </row>
    <row r="21" spans="1:23" ht="22.5" customHeight="1">
      <c r="A21" s="5"/>
      <c r="B21" s="155"/>
      <c r="C21" s="155"/>
      <c r="D21" s="130"/>
      <c r="E21" s="131"/>
      <c r="F21" s="131"/>
      <c r="G21" s="131"/>
      <c r="H21" s="132"/>
      <c r="I21" s="188">
        <f>IF($K$9=1,1040*D21,IF($K$9=2,1120*D21,IF($K$9=3,1740*D21,0)))</f>
        <v>0</v>
      </c>
      <c r="J21" s="189"/>
      <c r="K21" s="167"/>
      <c r="L21" s="167"/>
      <c r="M21" s="167"/>
      <c r="N21" s="168">
        <f>I21*K21</f>
        <v>0</v>
      </c>
      <c r="O21" s="168"/>
      <c r="P21" s="168"/>
      <c r="Q21" s="168"/>
      <c r="R21" s="204"/>
      <c r="S21" s="204"/>
      <c r="T21" s="205"/>
      <c r="U21" s="7"/>
      <c r="W21" s="48"/>
    </row>
    <row r="22" spans="1:37" ht="22.5" customHeight="1" thickBot="1">
      <c r="A22" s="5"/>
      <c r="B22" s="155"/>
      <c r="C22" s="155"/>
      <c r="D22" s="124"/>
      <c r="E22" s="125"/>
      <c r="F22" s="125"/>
      <c r="G22" s="125"/>
      <c r="H22" s="126"/>
      <c r="I22" s="195">
        <f>IF($K$9=1,1040*D22,IF($K$9=2,1120*D22,IF($K$9=3,1740*D22,0)))</f>
        <v>0</v>
      </c>
      <c r="J22" s="196"/>
      <c r="K22" s="170"/>
      <c r="L22" s="170"/>
      <c r="M22" s="170"/>
      <c r="N22" s="169">
        <f>I22*K22</f>
        <v>0</v>
      </c>
      <c r="O22" s="169"/>
      <c r="P22" s="169"/>
      <c r="Q22" s="169"/>
      <c r="R22" s="202"/>
      <c r="S22" s="202"/>
      <c r="T22" s="203"/>
      <c r="U22" s="7"/>
      <c r="W22" s="48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</row>
    <row r="23" spans="1:37" ht="24" customHeight="1" thickBot="1" thickTop="1">
      <c r="A23" s="5"/>
      <c r="B23" s="155"/>
      <c r="C23" s="155"/>
      <c r="D23" s="237" t="s">
        <v>20</v>
      </c>
      <c r="E23" s="238"/>
      <c r="F23" s="238"/>
      <c r="G23" s="238"/>
      <c r="H23" s="238"/>
      <c r="I23" s="238"/>
      <c r="J23" s="238"/>
      <c r="K23" s="238"/>
      <c r="L23" s="238"/>
      <c r="M23" s="238"/>
      <c r="N23" s="175">
        <f>SUM(N19:Q22)</f>
        <v>0</v>
      </c>
      <c r="O23" s="175"/>
      <c r="P23" s="175"/>
      <c r="Q23" s="175"/>
      <c r="R23" s="171"/>
      <c r="S23" s="171"/>
      <c r="T23" s="172"/>
      <c r="U23" s="7"/>
      <c r="W23" s="48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</row>
    <row r="24" spans="1:23" ht="24" customHeight="1" thickTop="1">
      <c r="A24" s="5"/>
      <c r="B24" s="156"/>
      <c r="C24" s="239" t="s">
        <v>90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67">
        <f>N18+N23</f>
        <v>0</v>
      </c>
      <c r="O24" s="267"/>
      <c r="P24" s="267"/>
      <c r="Q24" s="267"/>
      <c r="R24" s="171"/>
      <c r="S24" s="171"/>
      <c r="T24" s="172"/>
      <c r="U24" s="7"/>
      <c r="W24" s="48"/>
    </row>
    <row r="25" spans="1:23" ht="13.5" customHeight="1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W25" s="48"/>
    </row>
    <row r="26" spans="1:23" ht="24" customHeight="1">
      <c r="A26" s="5"/>
      <c r="B26" s="184" t="s">
        <v>22</v>
      </c>
      <c r="C26" s="190" t="s">
        <v>29</v>
      </c>
      <c r="D26" s="191"/>
      <c r="E26" s="192" t="s">
        <v>30</v>
      </c>
      <c r="F26" s="192"/>
      <c r="G26" s="191"/>
      <c r="H26" s="193" t="s">
        <v>21</v>
      </c>
      <c r="I26" s="194"/>
      <c r="J26" s="284" t="s">
        <v>14</v>
      </c>
      <c r="K26" s="285"/>
      <c r="L26" s="14"/>
      <c r="M26" s="14"/>
      <c r="N26" s="8"/>
      <c r="O26" s="15"/>
      <c r="P26" s="15"/>
      <c r="Q26" s="15"/>
      <c r="R26" s="9"/>
      <c r="S26" s="9"/>
      <c r="T26" s="9"/>
      <c r="U26" s="7"/>
      <c r="W26" s="48"/>
    </row>
    <row r="27" spans="1:23" ht="24" customHeight="1">
      <c r="A27" s="5"/>
      <c r="B27" s="185"/>
      <c r="C27" s="186" t="s">
        <v>15</v>
      </c>
      <c r="D27" s="187"/>
      <c r="E27" s="165">
        <f>D12*K12+D13*K13+D14*K14+D15*K15+D16*K16+D17*K17</f>
        <v>0</v>
      </c>
      <c r="F27" s="165"/>
      <c r="G27" s="165"/>
      <c r="H27" s="165"/>
      <c r="I27" s="166"/>
      <c r="J27" s="163">
        <f>SUM(E27:I27)</f>
        <v>0</v>
      </c>
      <c r="K27" s="164"/>
      <c r="L27" s="13"/>
      <c r="M27" s="13"/>
      <c r="N27" s="16"/>
      <c r="O27" s="16"/>
      <c r="P27" s="16"/>
      <c r="Q27" s="16"/>
      <c r="R27" s="13"/>
      <c r="S27" s="13"/>
      <c r="T27" s="13"/>
      <c r="U27" s="7"/>
      <c r="W27" s="48"/>
    </row>
    <row r="28" spans="1:23" ht="24" customHeight="1">
      <c r="A28" s="5"/>
      <c r="B28" s="185"/>
      <c r="C28" s="282" t="s">
        <v>24</v>
      </c>
      <c r="D28" s="283"/>
      <c r="E28" s="197">
        <v>7</v>
      </c>
      <c r="F28" s="197"/>
      <c r="G28" s="197"/>
      <c r="H28" s="197"/>
      <c r="I28" s="198"/>
      <c r="J28" s="199">
        <f>SUM(E28:I28)</f>
        <v>7</v>
      </c>
      <c r="K28" s="200"/>
      <c r="L28" s="13"/>
      <c r="M28" s="13"/>
      <c r="N28" s="16"/>
      <c r="O28" s="16"/>
      <c r="P28" s="16"/>
      <c r="Q28" s="16"/>
      <c r="R28" s="13"/>
      <c r="S28" s="13"/>
      <c r="T28" s="13"/>
      <c r="U28" s="7"/>
      <c r="V28" s="20" t="s">
        <v>34</v>
      </c>
      <c r="W28" s="268"/>
    </row>
    <row r="29" spans="1:23" ht="24" customHeight="1">
      <c r="A29" s="5"/>
      <c r="B29" s="185"/>
      <c r="C29" s="241" t="s">
        <v>25</v>
      </c>
      <c r="D29" s="242"/>
      <c r="E29" s="201">
        <f>IF(D9=0,0,IF(K9=1,150*E28,IF(K9=2,160*E28,IF(K9=3,250*E28,0))))</f>
        <v>0</v>
      </c>
      <c r="F29" s="201"/>
      <c r="G29" s="201"/>
      <c r="H29" s="201">
        <f>IF(D9=0,0,IF(K9=1,104*H28,IF(K9=2,112*H28,IF(K9=3,174*H28,0))))</f>
        <v>0</v>
      </c>
      <c r="I29" s="286"/>
      <c r="J29" s="287">
        <f>SUM(E29:I29)</f>
        <v>0</v>
      </c>
      <c r="K29" s="288"/>
      <c r="L29" s="235" t="s">
        <v>91</v>
      </c>
      <c r="M29" s="236"/>
      <c r="N29" s="16"/>
      <c r="O29" s="16"/>
      <c r="P29" s="16"/>
      <c r="Q29" s="16"/>
      <c r="R29" s="13"/>
      <c r="S29" s="13"/>
      <c r="T29" s="13"/>
      <c r="U29" s="7"/>
      <c r="W29" s="48"/>
    </row>
    <row r="30" spans="1:23" ht="13.5" customHeight="1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W30" s="48"/>
    </row>
    <row r="31" spans="1:23" ht="22.5" customHeight="1">
      <c r="A31" s="5"/>
      <c r="B31" s="245" t="s">
        <v>28</v>
      </c>
      <c r="C31" s="252" t="s">
        <v>90</v>
      </c>
      <c r="D31" s="253"/>
      <c r="E31" s="253"/>
      <c r="F31" s="253"/>
      <c r="G31" s="253"/>
      <c r="H31" s="263">
        <f>N24</f>
        <v>0</v>
      </c>
      <c r="I31" s="263"/>
      <c r="J31" s="263"/>
      <c r="K31" s="264"/>
      <c r="L31" s="229"/>
      <c r="M31" s="230"/>
      <c r="N31" s="8"/>
      <c r="O31" s="8"/>
      <c r="P31" s="8"/>
      <c r="Q31" s="8"/>
      <c r="R31" s="8"/>
      <c r="S31" s="8"/>
      <c r="T31" s="8"/>
      <c r="U31" s="7"/>
      <c r="W31" s="48"/>
    </row>
    <row r="32" spans="1:23" ht="22.5" customHeight="1">
      <c r="A32" s="5"/>
      <c r="B32" s="246"/>
      <c r="C32" s="280" t="s">
        <v>26</v>
      </c>
      <c r="D32" s="281"/>
      <c r="E32" s="248" t="s">
        <v>27</v>
      </c>
      <c r="F32" s="248"/>
      <c r="G32" s="248"/>
      <c r="H32" s="265">
        <f>IF(D9="",0.9,IF(D9=0,"100/100",(10-D9)*0.1))</f>
        <v>0.9</v>
      </c>
      <c r="I32" s="265"/>
      <c r="J32" s="265"/>
      <c r="K32" s="266"/>
      <c r="L32" s="229"/>
      <c r="M32" s="230"/>
      <c r="N32" s="8"/>
      <c r="O32" s="8"/>
      <c r="P32" s="8"/>
      <c r="Q32" s="8"/>
      <c r="R32" s="8"/>
      <c r="S32" s="8"/>
      <c r="T32" s="8"/>
      <c r="U32" s="7"/>
      <c r="W32" s="48"/>
    </row>
    <row r="33" spans="1:21" ht="22.5" customHeight="1">
      <c r="A33" s="5"/>
      <c r="B33" s="246"/>
      <c r="C33" s="280"/>
      <c r="D33" s="281"/>
      <c r="E33" s="249" t="s">
        <v>92</v>
      </c>
      <c r="F33" s="249"/>
      <c r="G33" s="249"/>
      <c r="H33" s="231">
        <f>IF(H32="100/100",H31,H31*H32)</f>
        <v>0</v>
      </c>
      <c r="I33" s="231"/>
      <c r="J33" s="231"/>
      <c r="K33" s="232"/>
      <c r="L33" s="229"/>
      <c r="M33" s="230"/>
      <c r="N33" s="8"/>
      <c r="O33" s="8"/>
      <c r="P33" s="8"/>
      <c r="Q33" s="8"/>
      <c r="R33" s="8"/>
      <c r="S33" s="8"/>
      <c r="T33" s="8"/>
      <c r="U33" s="7"/>
    </row>
    <row r="34" spans="1:21" ht="22.5" customHeight="1">
      <c r="A34" s="5"/>
      <c r="B34" s="246"/>
      <c r="C34" s="280"/>
      <c r="D34" s="281"/>
      <c r="E34" s="248" t="s">
        <v>93</v>
      </c>
      <c r="F34" s="248"/>
      <c r="G34" s="248"/>
      <c r="H34" s="233">
        <f>H31-H33</f>
        <v>0</v>
      </c>
      <c r="I34" s="233"/>
      <c r="J34" s="233"/>
      <c r="K34" s="234"/>
      <c r="L34" s="229"/>
      <c r="M34" s="230"/>
      <c r="N34" s="8"/>
      <c r="O34" s="8"/>
      <c r="P34" s="8"/>
      <c r="Q34" s="8"/>
      <c r="R34" s="8"/>
      <c r="S34" s="8"/>
      <c r="T34" s="8"/>
      <c r="U34" s="7"/>
    </row>
    <row r="35" spans="1:21" ht="22.5" customHeight="1">
      <c r="A35" s="5"/>
      <c r="B35" s="246"/>
      <c r="C35" s="251" t="s">
        <v>94</v>
      </c>
      <c r="D35" s="249"/>
      <c r="E35" s="249"/>
      <c r="F35" s="249"/>
      <c r="G35" s="249"/>
      <c r="H35" s="231">
        <f>J29</f>
        <v>0</v>
      </c>
      <c r="I35" s="231"/>
      <c r="J35" s="231"/>
      <c r="K35" s="232"/>
      <c r="L35" s="229"/>
      <c r="M35" s="230"/>
      <c r="N35" s="8"/>
      <c r="O35" s="8"/>
      <c r="P35" s="8"/>
      <c r="Q35" s="8"/>
      <c r="R35" s="8"/>
      <c r="S35" s="8"/>
      <c r="T35" s="8"/>
      <c r="U35" s="7"/>
    </row>
    <row r="36" spans="1:21" ht="22.5" customHeight="1">
      <c r="A36" s="5"/>
      <c r="B36" s="246"/>
      <c r="C36" s="250" t="s">
        <v>95</v>
      </c>
      <c r="D36" s="248"/>
      <c r="E36" s="248"/>
      <c r="F36" s="248"/>
      <c r="G36" s="248"/>
      <c r="H36" s="233">
        <f>H34-H35</f>
        <v>0</v>
      </c>
      <c r="I36" s="233"/>
      <c r="J36" s="233"/>
      <c r="K36" s="234"/>
      <c r="L36" s="229"/>
      <c r="M36" s="230"/>
      <c r="N36" s="8"/>
      <c r="O36" s="8"/>
      <c r="P36" s="8"/>
      <c r="Q36" s="8"/>
      <c r="R36" s="8"/>
      <c r="S36" s="8"/>
      <c r="T36" s="8"/>
      <c r="U36" s="7"/>
    </row>
    <row r="37" spans="1:21" ht="22.5" customHeight="1">
      <c r="A37" s="5"/>
      <c r="B37" s="246"/>
      <c r="C37" s="256" t="s">
        <v>96</v>
      </c>
      <c r="D37" s="257"/>
      <c r="E37" s="257"/>
      <c r="F37" s="257"/>
      <c r="G37" s="258"/>
      <c r="H37" s="233">
        <f>IF(F9=1,MIN(G9,H36),H36)</f>
        <v>0</v>
      </c>
      <c r="I37" s="233"/>
      <c r="J37" s="233"/>
      <c r="K37" s="234"/>
      <c r="L37" s="229"/>
      <c r="M37" s="230"/>
      <c r="N37" s="8"/>
      <c r="O37" s="8"/>
      <c r="P37" s="8"/>
      <c r="Q37" s="8"/>
      <c r="R37" s="8"/>
      <c r="S37" s="8"/>
      <c r="T37" s="8"/>
      <c r="U37" s="7"/>
    </row>
    <row r="38" spans="1:21" ht="22.5" customHeight="1">
      <c r="A38" s="5"/>
      <c r="B38" s="247"/>
      <c r="C38" s="254" t="s">
        <v>97</v>
      </c>
      <c r="D38" s="255"/>
      <c r="E38" s="255"/>
      <c r="F38" s="255"/>
      <c r="G38" s="255"/>
      <c r="H38" s="261">
        <f>H36-H37</f>
        <v>0</v>
      </c>
      <c r="I38" s="261"/>
      <c r="J38" s="261"/>
      <c r="K38" s="262"/>
      <c r="L38" s="229"/>
      <c r="M38" s="230"/>
      <c r="N38" s="8"/>
      <c r="O38" s="8"/>
      <c r="P38" s="8"/>
      <c r="Q38" s="8"/>
      <c r="R38" s="8"/>
      <c r="S38" s="8"/>
      <c r="T38" s="8"/>
      <c r="U38" s="7"/>
    </row>
    <row r="39" spans="1:21" ht="13.5" customHeight="1" thickBot="1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</row>
    <row r="40" spans="1:21" ht="25.5" customHeight="1">
      <c r="A40" s="5"/>
      <c r="B40" s="243" t="s">
        <v>98</v>
      </c>
      <c r="C40" s="244"/>
      <c r="D40" s="244"/>
      <c r="E40" s="244"/>
      <c r="F40" s="244"/>
      <c r="G40" s="244"/>
      <c r="H40" s="259">
        <f>H33+H38</f>
        <v>0</v>
      </c>
      <c r="I40" s="259"/>
      <c r="J40" s="259"/>
      <c r="K40" s="260"/>
      <c r="L40" s="8"/>
      <c r="M40" s="8"/>
      <c r="N40" s="8"/>
      <c r="O40" s="8"/>
      <c r="P40" s="8"/>
      <c r="Q40" s="8"/>
      <c r="R40" s="8"/>
      <c r="S40" s="8"/>
      <c r="T40" s="8"/>
      <c r="U40" s="7"/>
    </row>
    <row r="41" spans="1:21" ht="25.5" customHeight="1">
      <c r="A41" s="5"/>
      <c r="B41" s="139" t="s">
        <v>99</v>
      </c>
      <c r="C41" s="140"/>
      <c r="D41" s="140"/>
      <c r="E41" s="140"/>
      <c r="F41" s="140"/>
      <c r="G41" s="140"/>
      <c r="H41" s="141">
        <f>H35</f>
        <v>0</v>
      </c>
      <c r="I41" s="141"/>
      <c r="J41" s="141"/>
      <c r="K41" s="142"/>
      <c r="L41" s="8"/>
      <c r="M41" s="8"/>
      <c r="N41" s="8"/>
      <c r="O41" s="8"/>
      <c r="P41" s="8"/>
      <c r="Q41" s="8"/>
      <c r="R41" s="8"/>
      <c r="S41" s="8"/>
      <c r="T41" s="8"/>
      <c r="U41" s="7"/>
    </row>
    <row r="42" spans="1:21" ht="25.5" customHeight="1" thickBot="1">
      <c r="A42" s="5"/>
      <c r="B42" s="135" t="s">
        <v>100</v>
      </c>
      <c r="C42" s="136"/>
      <c r="D42" s="136"/>
      <c r="E42" s="136"/>
      <c r="F42" s="136"/>
      <c r="G42" s="136"/>
      <c r="H42" s="137">
        <f>H40+H41</f>
        <v>0</v>
      </c>
      <c r="I42" s="137"/>
      <c r="J42" s="137"/>
      <c r="K42" s="138"/>
      <c r="L42" s="8"/>
      <c r="M42" s="8"/>
      <c r="N42" s="8"/>
      <c r="O42" s="8"/>
      <c r="P42" s="8"/>
      <c r="Q42" s="8"/>
      <c r="R42" s="8"/>
      <c r="S42" s="8"/>
      <c r="T42" s="8"/>
      <c r="U42" s="7"/>
    </row>
    <row r="43" spans="1:21" ht="2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</row>
  </sheetData>
  <sheetProtection/>
  <mergeCells count="137">
    <mergeCell ref="R20:T20"/>
    <mergeCell ref="C32:D34"/>
    <mergeCell ref="C28:D28"/>
    <mergeCell ref="B11:B24"/>
    <mergeCell ref="H34:K34"/>
    <mergeCell ref="J26:K26"/>
    <mergeCell ref="E27:G27"/>
    <mergeCell ref="E28:G28"/>
    <mergeCell ref="H29:I29"/>
    <mergeCell ref="J29:K29"/>
    <mergeCell ref="L32:M32"/>
    <mergeCell ref="L34:M34"/>
    <mergeCell ref="W2:W17"/>
    <mergeCell ref="AB22:AK23"/>
    <mergeCell ref="N21:Q21"/>
    <mergeCell ref="R21:T21"/>
    <mergeCell ref="P7:T9"/>
    <mergeCell ref="B2:T2"/>
    <mergeCell ref="W19:W32"/>
    <mergeCell ref="K21:M21"/>
    <mergeCell ref="H40:K40"/>
    <mergeCell ref="H35:K35"/>
    <mergeCell ref="H38:K38"/>
    <mergeCell ref="R23:T23"/>
    <mergeCell ref="H31:K31"/>
    <mergeCell ref="H32:K32"/>
    <mergeCell ref="N24:Q24"/>
    <mergeCell ref="N23:Q23"/>
    <mergeCell ref="L35:M35"/>
    <mergeCell ref="L31:M31"/>
    <mergeCell ref="B40:G40"/>
    <mergeCell ref="B31:B38"/>
    <mergeCell ref="E32:G32"/>
    <mergeCell ref="E33:G33"/>
    <mergeCell ref="C36:G36"/>
    <mergeCell ref="E34:G34"/>
    <mergeCell ref="C35:G35"/>
    <mergeCell ref="C31:G31"/>
    <mergeCell ref="C38:G38"/>
    <mergeCell ref="C37:G37"/>
    <mergeCell ref="R24:T24"/>
    <mergeCell ref="L29:M29"/>
    <mergeCell ref="D23:M23"/>
    <mergeCell ref="K19:M19"/>
    <mergeCell ref="I20:J20"/>
    <mergeCell ref="C24:M24"/>
    <mergeCell ref="C29:D29"/>
    <mergeCell ref="R22:T22"/>
    <mergeCell ref="N20:Q20"/>
    <mergeCell ref="N22:Q22"/>
    <mergeCell ref="L36:M36"/>
    <mergeCell ref="H33:K33"/>
    <mergeCell ref="L38:M38"/>
    <mergeCell ref="L33:M33"/>
    <mergeCell ref="H37:K37"/>
    <mergeCell ref="L37:M37"/>
    <mergeCell ref="H36:K36"/>
    <mergeCell ref="P6:R6"/>
    <mergeCell ref="S6:T6"/>
    <mergeCell ref="R14:T14"/>
    <mergeCell ref="R15:T15"/>
    <mergeCell ref="R13:T13"/>
    <mergeCell ref="N14:Q14"/>
    <mergeCell ref="M4:N4"/>
    <mergeCell ref="G7:K7"/>
    <mergeCell ref="R12:T12"/>
    <mergeCell ref="I12:J12"/>
    <mergeCell ref="K12:M12"/>
    <mergeCell ref="G8:K8"/>
    <mergeCell ref="M7:O9"/>
    <mergeCell ref="N12:Q12"/>
    <mergeCell ref="R11:T11"/>
    <mergeCell ref="M6:O6"/>
    <mergeCell ref="K11:M11"/>
    <mergeCell ref="N11:Q11"/>
    <mergeCell ref="I13:J13"/>
    <mergeCell ref="K13:M13"/>
    <mergeCell ref="N13:Q13"/>
    <mergeCell ref="I11:J11"/>
    <mergeCell ref="N17:Q17"/>
    <mergeCell ref="R17:T17"/>
    <mergeCell ref="I15:J15"/>
    <mergeCell ref="K15:M15"/>
    <mergeCell ref="N15:Q15"/>
    <mergeCell ref="K16:M16"/>
    <mergeCell ref="N16:Q16"/>
    <mergeCell ref="I16:J16"/>
    <mergeCell ref="R16:T16"/>
    <mergeCell ref="K17:M17"/>
    <mergeCell ref="B26:B29"/>
    <mergeCell ref="C27:D27"/>
    <mergeCell ref="I21:J21"/>
    <mergeCell ref="C26:D26"/>
    <mergeCell ref="E26:G26"/>
    <mergeCell ref="H26:I26"/>
    <mergeCell ref="I22:J22"/>
    <mergeCell ref="H28:I28"/>
    <mergeCell ref="J28:K28"/>
    <mergeCell ref="E29:G29"/>
    <mergeCell ref="R18:T18"/>
    <mergeCell ref="D18:M18"/>
    <mergeCell ref="N18:Q18"/>
    <mergeCell ref="I19:J19"/>
    <mergeCell ref="N19:Q19"/>
    <mergeCell ref="R19:T19"/>
    <mergeCell ref="D19:H19"/>
    <mergeCell ref="J27:K27"/>
    <mergeCell ref="H27:I27"/>
    <mergeCell ref="K20:M20"/>
    <mergeCell ref="I14:J14"/>
    <mergeCell ref="D15:H15"/>
    <mergeCell ref="I17:J17"/>
    <mergeCell ref="K14:M14"/>
    <mergeCell ref="K22:M22"/>
    <mergeCell ref="D21:H21"/>
    <mergeCell ref="C12:C18"/>
    <mergeCell ref="D17:H17"/>
    <mergeCell ref="D16:H16"/>
    <mergeCell ref="D12:H12"/>
    <mergeCell ref="D13:H13"/>
    <mergeCell ref="C19:C23"/>
    <mergeCell ref="C11:H11"/>
    <mergeCell ref="B6:F6"/>
    <mergeCell ref="B7:F7"/>
    <mergeCell ref="B8:F8"/>
    <mergeCell ref="G9:H9"/>
    <mergeCell ref="G6:I6"/>
    <mergeCell ref="D22:H22"/>
    <mergeCell ref="D14:H14"/>
    <mergeCell ref="D20:H20"/>
    <mergeCell ref="J6:K6"/>
    <mergeCell ref="B42:G42"/>
    <mergeCell ref="H42:K42"/>
    <mergeCell ref="B41:G41"/>
    <mergeCell ref="H41:K41"/>
    <mergeCell ref="B9:C9"/>
    <mergeCell ref="I9:J9"/>
  </mergeCells>
  <conditionalFormatting sqref="E28:I28">
    <cfRule type="expression" priority="1" dxfId="10" stopIfTrue="1">
      <formula>$J$28&gt;8</formula>
    </cfRule>
    <cfRule type="expression" priority="2" dxfId="10" stopIfTrue="1">
      <formula>E$27&lt;E$28</formula>
    </cfRule>
  </conditionalFormatting>
  <conditionalFormatting sqref="J28:K28">
    <cfRule type="expression" priority="3" dxfId="9" stopIfTrue="1">
      <formula>IF($J$28=0,IF($J$27=0,1,0),0)=1</formula>
    </cfRule>
    <cfRule type="expression" priority="4" dxfId="10" stopIfTrue="1">
      <formula>$J$28&gt;8</formula>
    </cfRule>
    <cfRule type="expression" priority="5" dxfId="10" stopIfTrue="1">
      <formula>J$27&lt;J$28</formula>
    </cfRule>
  </conditionalFormatting>
  <conditionalFormatting sqref="N12:Q24 O26:Q29 N27:N29 C29 H31:K33 E29:K29 I19:J22 I12:J17 H40:K42 E27:K27">
    <cfRule type="cellIs" priority="6" dxfId="9" operator="equal" stopIfTrue="1">
      <formula>0</formula>
    </cfRule>
  </conditionalFormatting>
  <conditionalFormatting sqref="H35:K38">
    <cfRule type="expression" priority="7" dxfId="9" stopIfTrue="1">
      <formula>$H$31=0</formula>
    </cfRule>
  </conditionalFormatting>
  <dataValidations count="2">
    <dataValidation allowBlank="1" showInputMessage="1" showErrorMessage="1" imeMode="off" sqref="F9 H31:K38 J6 H40:K42 O4:P4 K9 D12:M17 S6:T6 R4:S4 D19:M22 N12:Q24 D9 E27:K29"/>
    <dataValidation allowBlank="1" showInputMessage="1" showErrorMessage="1" imeMode="hiragana" sqref="D23 B31:G38 D18 B26:B29 B11 M7 I11:T11 B2:T2 P7 G6 R12:T24 C27:D29 C24 T4 Q4 M4:N4 M6:R6 C11:C12 C19 I9 C26:K26 G7:K8 B6:B9 E9"/>
  </dataValidations>
  <printOptions horizontalCentered="1" verticalCentered="1"/>
  <pageMargins left="0.3937007874015748" right="0.2362204724409449" top="0.31496062992125984" bottom="0.35433070866141736" header="0.2362204724409449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2"/>
  <sheetViews>
    <sheetView tabSelected="1" zoomScalePageLayoutView="0" workbookViewId="0" topLeftCell="A1">
      <pane xSplit="23" ySplit="7" topLeftCell="X8" activePane="bottomRight" state="frozen"/>
      <selection pane="topLeft" activeCell="J6" sqref="J6:K6"/>
      <selection pane="topRight" activeCell="J6" sqref="J6:K6"/>
      <selection pane="bottomLeft" activeCell="J6" sqref="J6:K6"/>
      <selection pane="bottomRight" activeCell="BW9" sqref="BW9"/>
    </sheetView>
  </sheetViews>
  <sheetFormatPr defaultColWidth="4.125" defaultRowHeight="27" customHeight="1"/>
  <cols>
    <col min="1" max="26" width="4.125" style="37" customWidth="1"/>
    <col min="27" max="27" width="5.875" style="42" hidden="1" customWidth="1"/>
    <col min="28" max="52" width="4.125" style="41" hidden="1" customWidth="1"/>
    <col min="53" max="53" width="5.875" style="42" hidden="1" customWidth="1"/>
    <col min="54" max="74" width="4.125" style="41" hidden="1" customWidth="1"/>
    <col min="75" max="78" width="4.125" style="41" customWidth="1"/>
    <col min="79" max="16384" width="4.125" style="37" customWidth="1"/>
  </cols>
  <sheetData>
    <row r="1" spans="1:23" ht="27" customHeight="1">
      <c r="A1" s="310" t="s">
        <v>106</v>
      </c>
      <c r="B1" s="311"/>
      <c r="C1" s="311"/>
      <c r="D1" s="311"/>
      <c r="E1" s="311"/>
      <c r="F1" s="311"/>
      <c r="G1" s="312" t="s">
        <v>81</v>
      </c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37"/>
      <c r="S1" s="337"/>
      <c r="T1" s="337"/>
      <c r="U1" s="337"/>
      <c r="V1" s="337"/>
      <c r="W1" s="337"/>
    </row>
    <row r="2" spans="1:23" ht="27" customHeight="1">
      <c r="A2" s="348" t="s">
        <v>63</v>
      </c>
      <c r="B2" s="361"/>
      <c r="C2" s="349"/>
      <c r="D2" s="349"/>
      <c r="E2" s="338" t="s">
        <v>18</v>
      </c>
      <c r="F2" s="339"/>
      <c r="G2" s="341"/>
      <c r="H2" s="302"/>
      <c r="I2" s="383" t="s">
        <v>65</v>
      </c>
      <c r="J2" s="383"/>
      <c r="K2" s="383"/>
      <c r="L2" s="384"/>
      <c r="M2" s="374"/>
      <c r="N2" s="374"/>
      <c r="O2" s="374"/>
      <c r="P2" s="375"/>
      <c r="Q2" s="348" t="s">
        <v>7</v>
      </c>
      <c r="R2" s="349"/>
      <c r="S2" s="349"/>
      <c r="T2" s="338" t="s">
        <v>5</v>
      </c>
      <c r="U2" s="339"/>
      <c r="V2" s="340"/>
      <c r="W2" s="341"/>
    </row>
    <row r="3" spans="1:23" ht="27" customHeight="1">
      <c r="A3" s="348" t="s">
        <v>64</v>
      </c>
      <c r="B3" s="361"/>
      <c r="C3" s="349"/>
      <c r="D3" s="349"/>
      <c r="E3" s="381"/>
      <c r="F3" s="382"/>
      <c r="G3" s="382"/>
      <c r="H3" s="382"/>
      <c r="I3" s="369" t="s">
        <v>23</v>
      </c>
      <c r="J3" s="369"/>
      <c r="K3" s="369"/>
      <c r="L3" s="348"/>
      <c r="M3" s="376"/>
      <c r="N3" s="377"/>
      <c r="O3" s="377"/>
      <c r="P3" s="378"/>
      <c r="Q3" s="348" t="s">
        <v>67</v>
      </c>
      <c r="R3" s="349"/>
      <c r="S3" s="349"/>
      <c r="T3" s="342"/>
      <c r="U3" s="343"/>
      <c r="V3" s="343"/>
      <c r="W3" s="344"/>
    </row>
    <row r="4" spans="1:23" ht="27" customHeight="1">
      <c r="A4" s="348" t="s">
        <v>66</v>
      </c>
      <c r="B4" s="361"/>
      <c r="C4" s="349"/>
      <c r="D4" s="349"/>
      <c r="E4" s="368" t="s">
        <v>101</v>
      </c>
      <c r="F4" s="340"/>
      <c r="G4" s="340"/>
      <c r="H4" s="340"/>
      <c r="I4" s="369" t="s">
        <v>102</v>
      </c>
      <c r="J4" s="369"/>
      <c r="K4" s="369"/>
      <c r="L4" s="348"/>
      <c r="M4" s="43"/>
      <c r="N4" s="294" t="str">
        <f>IF(M4="","無",IF(M4=0,"無",IF(M4=1,1500,IF(M4=2,0,"?"))))</f>
        <v>無</v>
      </c>
      <c r="O4" s="294"/>
      <c r="P4" s="295"/>
      <c r="Q4" s="348"/>
      <c r="R4" s="349"/>
      <c r="S4" s="349"/>
      <c r="T4" s="345"/>
      <c r="U4" s="346"/>
      <c r="V4" s="346"/>
      <c r="W4" s="347"/>
    </row>
    <row r="5" ht="12" customHeight="1"/>
    <row r="6" spans="1:23" ht="27" customHeight="1">
      <c r="A6" s="362" t="s">
        <v>68</v>
      </c>
      <c r="B6" s="362" t="s">
        <v>69</v>
      </c>
      <c r="C6" s="332" t="s">
        <v>71</v>
      </c>
      <c r="D6" s="333"/>
      <c r="E6" s="370"/>
      <c r="F6" s="365" t="s">
        <v>72</v>
      </c>
      <c r="G6" s="352"/>
      <c r="H6" s="352"/>
      <c r="I6" s="352"/>
      <c r="J6" s="352"/>
      <c r="K6" s="353"/>
      <c r="L6" s="372" t="s">
        <v>73</v>
      </c>
      <c r="M6" s="352"/>
      <c r="N6" s="352"/>
      <c r="O6" s="373"/>
      <c r="P6" s="350" t="s">
        <v>74</v>
      </c>
      <c r="Q6" s="351"/>
      <c r="R6" s="352"/>
      <c r="S6" s="353"/>
      <c r="T6" s="332" t="s">
        <v>76</v>
      </c>
      <c r="U6" s="333"/>
      <c r="V6" s="335" t="s">
        <v>77</v>
      </c>
      <c r="W6" s="335" t="s">
        <v>78</v>
      </c>
    </row>
    <row r="7" spans="1:74" ht="27" customHeight="1">
      <c r="A7" s="363"/>
      <c r="B7" s="363"/>
      <c r="C7" s="371"/>
      <c r="D7" s="371"/>
      <c r="E7" s="334"/>
      <c r="F7" s="364" t="s">
        <v>83</v>
      </c>
      <c r="G7" s="359"/>
      <c r="H7" s="366" t="s">
        <v>84</v>
      </c>
      <c r="I7" s="367"/>
      <c r="J7" s="379" t="s">
        <v>70</v>
      </c>
      <c r="K7" s="380"/>
      <c r="L7" s="358" t="s">
        <v>85</v>
      </c>
      <c r="M7" s="359"/>
      <c r="N7" s="359" t="s">
        <v>82</v>
      </c>
      <c r="O7" s="360"/>
      <c r="P7" s="354" t="s">
        <v>49</v>
      </c>
      <c r="Q7" s="355"/>
      <c r="R7" s="356" t="s">
        <v>75</v>
      </c>
      <c r="S7" s="357"/>
      <c r="T7" s="334"/>
      <c r="U7" s="334"/>
      <c r="V7" s="336"/>
      <c r="W7" s="336"/>
      <c r="AA7" s="42" t="s">
        <v>86</v>
      </c>
      <c r="AB7" s="41">
        <v>0.5</v>
      </c>
      <c r="AC7" s="41">
        <v>1</v>
      </c>
      <c r="AD7" s="41">
        <v>1.5</v>
      </c>
      <c r="AE7" s="41">
        <v>2</v>
      </c>
      <c r="AF7" s="41">
        <v>2.5</v>
      </c>
      <c r="AG7" s="41">
        <v>3</v>
      </c>
      <c r="AH7" s="41">
        <v>3.5</v>
      </c>
      <c r="AI7" s="41">
        <v>4</v>
      </c>
      <c r="AJ7" s="41">
        <v>4.5</v>
      </c>
      <c r="AK7" s="41">
        <v>5</v>
      </c>
      <c r="AL7" s="41">
        <v>5.5</v>
      </c>
      <c r="AM7" s="41">
        <v>6</v>
      </c>
      <c r="AN7" s="41">
        <v>6.5</v>
      </c>
      <c r="AO7" s="41">
        <v>7</v>
      </c>
      <c r="AP7" s="41">
        <v>7.5</v>
      </c>
      <c r="AQ7" s="41">
        <v>8</v>
      </c>
      <c r="AR7" s="41">
        <v>8.5</v>
      </c>
      <c r="AS7" s="41">
        <v>9</v>
      </c>
      <c r="AT7" s="41">
        <v>9.5</v>
      </c>
      <c r="AU7" s="41">
        <v>10</v>
      </c>
      <c r="AV7" s="41" t="s">
        <v>87</v>
      </c>
      <c r="BA7" s="42" t="s">
        <v>86</v>
      </c>
      <c r="BB7" s="41">
        <v>0.5</v>
      </c>
      <c r="BC7" s="41">
        <v>1</v>
      </c>
      <c r="BD7" s="41">
        <v>1.5</v>
      </c>
      <c r="BE7" s="41">
        <v>2</v>
      </c>
      <c r="BF7" s="41">
        <v>2.5</v>
      </c>
      <c r="BG7" s="41">
        <v>3</v>
      </c>
      <c r="BH7" s="41">
        <v>3.5</v>
      </c>
      <c r="BI7" s="41">
        <v>4</v>
      </c>
      <c r="BJ7" s="41">
        <v>4.5</v>
      </c>
      <c r="BK7" s="41">
        <v>5</v>
      </c>
      <c r="BL7" s="41">
        <v>5.5</v>
      </c>
      <c r="BM7" s="41">
        <v>6</v>
      </c>
      <c r="BN7" s="41">
        <v>6.5</v>
      </c>
      <c r="BO7" s="41">
        <v>7</v>
      </c>
      <c r="BP7" s="41">
        <v>7.5</v>
      </c>
      <c r="BQ7" s="41">
        <v>8</v>
      </c>
      <c r="BR7" s="41">
        <v>8.5</v>
      </c>
      <c r="BS7" s="41">
        <v>9</v>
      </c>
      <c r="BT7" s="41">
        <v>9.5</v>
      </c>
      <c r="BU7" s="41">
        <v>10</v>
      </c>
      <c r="BV7" s="41" t="s">
        <v>87</v>
      </c>
    </row>
    <row r="8" spans="1:74" ht="27" customHeight="1">
      <c r="A8" s="35"/>
      <c r="B8" s="35"/>
      <c r="C8" s="302"/>
      <c r="D8" s="302"/>
      <c r="E8" s="303"/>
      <c r="F8" s="304"/>
      <c r="G8" s="296"/>
      <c r="H8" s="296"/>
      <c r="I8" s="297"/>
      <c r="J8" s="298">
        <f>AV8</f>
        <v>0</v>
      </c>
      <c r="K8" s="299"/>
      <c r="L8" s="300"/>
      <c r="M8" s="296"/>
      <c r="N8" s="296"/>
      <c r="O8" s="301"/>
      <c r="P8" s="290">
        <f>BV8</f>
        <v>0</v>
      </c>
      <c r="Q8" s="291"/>
      <c r="R8" s="292"/>
      <c r="S8" s="293"/>
      <c r="T8" s="289"/>
      <c r="U8" s="289"/>
      <c r="V8" s="38"/>
      <c r="W8" s="38"/>
      <c r="AA8" s="42">
        <f>IF(H8="","",(ROUNDDOWN(H8/100,0)-ROUNDDOWN(F8/100,0))+(RIGHT(H8,2)-RIGHT(F8,2))/60)</f>
      </c>
      <c r="AB8" s="41">
        <f>IF($AA8="","",IF($AA8&gt;0,IF($AA8&lt;0.83,AB$7,""),""))</f>
      </c>
      <c r="AC8" s="41">
        <f>IF($AA8="","",IF($AA8&gt;=0.83,IF($AA8&lt;1.33,AC$7,""),""))</f>
      </c>
      <c r="AD8" s="41">
        <f>IF($AA8="","",IF($AA8&gt;=1.33,IF($AA8&lt;1.83,AD$7,""),""))</f>
      </c>
      <c r="AE8" s="41">
        <f>IF($AA8="","",IF($AA8&gt;=1.83,IF($AA8&lt;2.33,AE$7,""),""))</f>
      </c>
      <c r="AF8" s="41">
        <f>IF($AA8="","",IF($AA8&gt;=2.33,IF($AA8&lt;2.83,AF$7,""),""))</f>
      </c>
      <c r="AG8" s="41">
        <f>IF($AA8="","",IF($AA8&gt;=2.83,IF($AA8&lt;3.33,AG$7,""),""))</f>
      </c>
      <c r="AH8" s="41">
        <f>IF($AA8="","",IF($AA8&gt;=3.33,IF($AA8&lt;3.83,AH$7,""),""))</f>
      </c>
      <c r="AI8" s="41">
        <f>IF($AA8="","",IF($AA8&gt;=3.83,IF($AA8&lt;4.33,AI$7,""),""))</f>
      </c>
      <c r="AJ8" s="41">
        <f>IF($AA8="","",IF($AA8&gt;=4.33,IF($AA8&lt;4.83,AJ$7,""),""))</f>
      </c>
      <c r="AK8" s="41">
        <f>IF($AA8="","",IF($AA8&gt;=4.83,IF($AA8&lt;5.33,AK$7,""),""))</f>
      </c>
      <c r="AL8" s="41">
        <f>IF($AA8="","",IF($AA8&gt;=5.33,IF($AA8&lt;5.83,AL$7,""),""))</f>
      </c>
      <c r="AM8" s="41">
        <f>IF($AA8="","",IF($AA8&gt;=5.83,IF($AA8&lt;6.33,AM$7,""),""))</f>
      </c>
      <c r="AN8" s="41">
        <f>IF($AA8="","",IF($AA8&gt;=6.33,IF($AA8&lt;6.83,AN$7,""),""))</f>
      </c>
      <c r="AO8" s="41">
        <f>IF($AA8="","",IF($AA8&gt;=6.83,IF($AA8&lt;7.33,AO$7,""),""))</f>
      </c>
      <c r="AP8" s="41">
        <f>IF($AA8="","",IF($AA8&gt;=7.33,IF($AA8&lt;7.83,AP$7,""),""))</f>
      </c>
      <c r="AQ8" s="41">
        <f>IF($AA8="","",IF($AA8&gt;=7.83,IF($AA8&lt;8.33,AQ$7,""),""))</f>
      </c>
      <c r="AR8" s="41">
        <f>IF($AA8="","",IF($AA8&gt;=8.33,IF($AA8&lt;8.83,AR$7,""),""))</f>
      </c>
      <c r="AS8" s="41">
        <f>IF($AA8="","",IF($AA8&gt;=8.83,IF($AA8&lt;9.33,AS$7,""),""))</f>
      </c>
      <c r="AT8" s="41">
        <f>IF($AA8="","",IF($AA8&gt;=9.33,IF($AA8&lt;9.83,AT$7,""),""))</f>
      </c>
      <c r="AU8" s="41">
        <f>IF($AA8="","",IF($AA8&gt;=9.83,IF($AA8&lt;10.33,AU$7,""),""))</f>
      </c>
      <c r="AV8" s="41">
        <f>SUM(AB8:AU8)</f>
        <v>0</v>
      </c>
      <c r="BA8" s="42">
        <f>IF(N8="","",(ROUNDDOWN(N8/100,0)-ROUNDDOWN(L8/100,0))+(RIGHT(N8,2)-RIGHT(L8,2))/60)</f>
      </c>
      <c r="BB8" s="41">
        <f>IF($BA8="","",IF($BA8&gt;0,IF($BA8&lt;0.83,BB$7,""),""))</f>
      </c>
      <c r="BC8" s="41">
        <f>IF($BA8="","",IF($BA8&gt;=0.83,IF($BA8&lt;1.33,BC$7,""),""))</f>
      </c>
      <c r="BD8" s="41">
        <f>IF($BA8="","",IF($BA8&gt;=1.33,IF($BA8&lt;1.83,BD$7,""),""))</f>
      </c>
      <c r="BE8" s="41">
        <f>IF($BA8="","",IF($BA8&gt;=1.83,IF($BA8&lt;2.33,BE$7,""),""))</f>
      </c>
      <c r="BF8" s="41">
        <f>IF($BA8="","",IF($BA8&gt;=2.33,IF($BA8&lt;2.83,BF$7,""),""))</f>
      </c>
      <c r="BG8" s="41">
        <f>IF($BA8="","",IF($BA8&gt;=2.83,IF($BA8&lt;3.33,BG$7,""),""))</f>
      </c>
      <c r="BH8" s="41">
        <f>IF($BA8="","",IF($BA8&gt;=3.33,IF($BA8&lt;3.83,BH$7,""),""))</f>
      </c>
      <c r="BI8" s="41">
        <f>IF($BA8="","",IF($BA8&gt;=3.83,IF($BA8&lt;4.33,BI$7,""),""))</f>
      </c>
      <c r="BJ8" s="41">
        <f>IF($BA8="","",IF($BA8&gt;=4.33,IF($BA8&lt;4.83,BJ$7,""),""))</f>
      </c>
      <c r="BK8" s="41">
        <f>IF($BA8="","",IF($BA8&gt;=4.83,IF($BA8&lt;5.33,BK$7,""),""))</f>
      </c>
      <c r="BL8" s="41">
        <f>IF($BA8="","",IF($BA8&gt;=5.33,IF($BA8&lt;5.83,BL$7,""),""))</f>
      </c>
      <c r="BM8" s="41">
        <f>IF($BA8="","",IF($BA8&gt;=5.83,IF($BA8&lt;6.33,BM$7,""),""))</f>
      </c>
      <c r="BN8" s="41">
        <f>IF($BA8="","",IF($BA8&gt;=6.33,IF($BA8&lt;6.83,BN$7,""),""))</f>
      </c>
      <c r="BO8" s="41">
        <f>IF($BA8="","",IF($BA8&gt;=6.83,IF($BA8&lt;7.33,BO$7,""),""))</f>
      </c>
      <c r="BP8" s="41">
        <f>IF($BA8="","",IF($BA8&gt;=7.33,IF($BA8&lt;7.83,BP$7,""),""))</f>
      </c>
      <c r="BQ8" s="41">
        <f>IF($BA8="","",IF($BA8&gt;=7.83,IF($BA8&lt;8.33,BQ$7,""),""))</f>
      </c>
      <c r="BR8" s="41">
        <f>IF($BA8="","",IF($BA8&gt;=8.33,IF($BA8&lt;8.83,BR$7,""),""))</f>
      </c>
      <c r="BS8" s="41">
        <f>IF($BA8="","",IF($BA8&gt;=8.83,IF($BA8&lt;9.33,BS$7,""),""))</f>
      </c>
      <c r="BT8" s="41">
        <f>IF($BA8="","",IF($BA8&gt;=9.33,IF($BA8&lt;9.83,BT$7,""),""))</f>
      </c>
      <c r="BU8" s="41">
        <f>IF($BA8="","",IF($BA8&gt;=9.83,IF($BA8&lt;10.33,BU$7,""),""))</f>
      </c>
      <c r="BV8" s="41">
        <f>SUM(BB8:BU8)</f>
        <v>0</v>
      </c>
    </row>
    <row r="9" spans="1:74" ht="27" customHeight="1">
      <c r="A9" s="35"/>
      <c r="B9" s="35"/>
      <c r="C9" s="302"/>
      <c r="D9" s="302"/>
      <c r="E9" s="303"/>
      <c r="F9" s="304"/>
      <c r="G9" s="296"/>
      <c r="H9" s="296"/>
      <c r="I9" s="297"/>
      <c r="J9" s="298">
        <f aca="true" t="shared" si="0" ref="J9:J29">AV9</f>
        <v>0</v>
      </c>
      <c r="K9" s="299"/>
      <c r="L9" s="300"/>
      <c r="M9" s="296"/>
      <c r="N9" s="296"/>
      <c r="O9" s="301"/>
      <c r="P9" s="290">
        <f aca="true" t="shared" si="1" ref="P9:P29">BV9</f>
        <v>0</v>
      </c>
      <c r="Q9" s="291"/>
      <c r="R9" s="292"/>
      <c r="S9" s="293"/>
      <c r="T9" s="289"/>
      <c r="U9" s="289"/>
      <c r="V9" s="38"/>
      <c r="W9" s="38"/>
      <c r="AA9" s="42">
        <f aca="true" t="shared" si="2" ref="AA9:AA29">IF(H9="","",(ROUNDDOWN(H9/100,0)-ROUNDDOWN(F9/100,0))+(RIGHT(H9,2)-RIGHT(F9,2))/60)</f>
      </c>
      <c r="AB9" s="41">
        <f aca="true" t="shared" si="3" ref="AB9:AB29">IF($AA9="","",IF($AA9&gt;0,IF($AA9&lt;0.83,AB$7,""),""))</f>
      </c>
      <c r="AC9" s="41">
        <f aca="true" t="shared" si="4" ref="AC9:AC29">IF($AA9="","",IF($AA9&gt;=0.83,IF($AA9&lt;1.33,AC$7,""),""))</f>
      </c>
      <c r="AD9" s="41">
        <f aca="true" t="shared" si="5" ref="AD9:AD29">IF($AA9="","",IF($AA9&gt;=1.33,IF($AA9&lt;1.83,AD$7,""),""))</f>
      </c>
      <c r="AE9" s="41">
        <f aca="true" t="shared" si="6" ref="AE9:AE29">IF($AA9="","",IF($AA9&gt;=1.83,IF($AA9&lt;2.33,AE$7,""),""))</f>
      </c>
      <c r="AF9" s="41">
        <f aca="true" t="shared" si="7" ref="AF9:AF29">IF($AA9="","",IF($AA9&gt;=2.33,IF($AA9&lt;2.83,AF$7,""),""))</f>
      </c>
      <c r="AG9" s="41">
        <f aca="true" t="shared" si="8" ref="AG9:AG29">IF($AA9="","",IF($AA9&gt;=2.83,IF($AA9&lt;3.33,AG$7,""),""))</f>
      </c>
      <c r="AH9" s="41">
        <f aca="true" t="shared" si="9" ref="AH9:AH29">IF($AA9="","",IF($AA9&gt;=3.33,IF($AA9&lt;3.83,AH$7,""),""))</f>
      </c>
      <c r="AI9" s="41">
        <f aca="true" t="shared" si="10" ref="AI9:AI29">IF($AA9="","",IF($AA9&gt;=3.83,IF($AA9&lt;4.33,AI$7,""),""))</f>
      </c>
      <c r="AJ9" s="41">
        <f aca="true" t="shared" si="11" ref="AJ9:AJ29">IF($AA9="","",IF($AA9&gt;=4.33,IF($AA9&lt;4.83,AJ$7,""),""))</f>
      </c>
      <c r="AK9" s="41">
        <f aca="true" t="shared" si="12" ref="AK9:AK29">IF($AA9="","",IF($AA9&gt;=4.83,IF($AA9&lt;5.33,AK$7,""),""))</f>
      </c>
      <c r="AL9" s="41">
        <f aca="true" t="shared" si="13" ref="AL9:AL29">IF($AA9="","",IF($AA9&gt;=5.33,IF($AA9&lt;5.83,AL$7,""),""))</f>
      </c>
      <c r="AM9" s="41">
        <f aca="true" t="shared" si="14" ref="AM9:AM29">IF($AA9="","",IF($AA9&gt;=5.83,IF($AA9&lt;6.33,AM$7,""),""))</f>
      </c>
      <c r="AN9" s="41">
        <f aca="true" t="shared" si="15" ref="AN9:AN29">IF($AA9="","",IF($AA9&gt;=6.33,IF($AA9&lt;6.83,AN$7,""),""))</f>
      </c>
      <c r="AO9" s="41">
        <f aca="true" t="shared" si="16" ref="AO9:AO29">IF($AA9="","",IF($AA9&gt;=6.83,IF($AA9&lt;7.33,AO$7,""),""))</f>
      </c>
      <c r="AP9" s="41">
        <f aca="true" t="shared" si="17" ref="AP9:AP29">IF($AA9="","",IF($AA9&gt;=7.33,IF($AA9&lt;7.83,AP$7,""),""))</f>
      </c>
      <c r="AQ9" s="41">
        <f aca="true" t="shared" si="18" ref="AQ9:AQ29">IF($AA9="","",IF($AA9&gt;=7.83,IF($AA9&lt;8.33,AQ$7,""),""))</f>
      </c>
      <c r="AR9" s="41">
        <f aca="true" t="shared" si="19" ref="AR9:AR29">IF($AA9="","",IF($AA9&gt;=8.33,IF($AA9&lt;8.83,AR$7,""),""))</f>
      </c>
      <c r="AS9" s="41">
        <f aca="true" t="shared" si="20" ref="AS9:AS29">IF($AA9="","",IF($AA9&gt;=8.83,IF($AA9&lt;9.33,AS$7,""),""))</f>
      </c>
      <c r="AT9" s="41">
        <f aca="true" t="shared" si="21" ref="AT9:AT29">IF($AA9="","",IF($AA9&gt;=9.33,IF($AA9&lt;9.83,AT$7,""),""))</f>
      </c>
      <c r="AU9" s="41">
        <f aca="true" t="shared" si="22" ref="AU9:AU29">IF($AA9="","",IF($AA9&gt;=9.83,IF($AA9&lt;10.33,AU$7,""),""))</f>
      </c>
      <c r="AV9" s="41">
        <f aca="true" t="shared" si="23" ref="AV9:AV29">SUM(AB9:AU9)</f>
        <v>0</v>
      </c>
      <c r="BA9" s="42">
        <f aca="true" t="shared" si="24" ref="BA9:BA29">IF(N9="","",(ROUNDDOWN(N9/100,0)-ROUNDDOWN(L9/100,0))+(RIGHT(N9,2)-RIGHT(L9,2))/60)</f>
      </c>
      <c r="BB9" s="41">
        <f aca="true" t="shared" si="25" ref="BB9:BB29">IF($BA9="","",IF($BA9&lt;0.83,BB$7,""))</f>
      </c>
      <c r="BC9" s="41">
        <f aca="true" t="shared" si="26" ref="BC9:BC29">IF($BA9="","",IF($BA9&gt;=0.83,IF($BA9&lt;1.33,BC$7,""),""))</f>
      </c>
      <c r="BD9" s="41">
        <f aca="true" t="shared" si="27" ref="BD9:BD29">IF($BA9="","",IF($BA9&gt;=1.33,IF($BA9&lt;1.83,BD$7,""),""))</f>
      </c>
      <c r="BE9" s="41">
        <f aca="true" t="shared" si="28" ref="BE9:BE29">IF($BA9="","",IF($BA9&gt;=1.83,IF($BA9&lt;2.33,BE$7,""),""))</f>
      </c>
      <c r="BF9" s="41">
        <f aca="true" t="shared" si="29" ref="BF9:BF29">IF($BA9="","",IF($BA9&gt;=2.33,IF($BA9&lt;2.83,BF$7,""),""))</f>
      </c>
      <c r="BG9" s="41">
        <f aca="true" t="shared" si="30" ref="BG9:BG29">IF($BA9="","",IF($BA9&gt;=2.83,IF($BA9&lt;3.33,BG$7,""),""))</f>
      </c>
      <c r="BH9" s="41">
        <f aca="true" t="shared" si="31" ref="BH9:BH29">IF($BA9="","",IF($BA9&gt;=3.33,IF($BA9&lt;3.83,BH$7,""),""))</f>
      </c>
      <c r="BI9" s="41">
        <f aca="true" t="shared" si="32" ref="BI9:BI29">IF($BA9="","",IF($BA9&gt;=3.83,IF($BA9&lt;4.33,BI$7,""),""))</f>
      </c>
      <c r="BJ9" s="41">
        <f aca="true" t="shared" si="33" ref="BJ9:BJ29">IF($BA9="","",IF($BA9&gt;=4.33,IF($BA9&lt;4.83,BJ$7,""),""))</f>
      </c>
      <c r="BK9" s="41">
        <f aca="true" t="shared" si="34" ref="BK9:BK29">IF($BA9="","",IF($BA9&gt;=4.83,IF($BA9&lt;5.33,BK$7,""),""))</f>
      </c>
      <c r="BL9" s="41">
        <f aca="true" t="shared" si="35" ref="BL9:BL29">IF($BA9="","",IF($BA9&gt;=5.33,IF($BA9&lt;5.83,BL$7,""),""))</f>
      </c>
      <c r="BM9" s="41">
        <f aca="true" t="shared" si="36" ref="BM9:BM29">IF($BA9="","",IF($BA9&gt;=5.83,IF($BA9&lt;6.33,BM$7,""),""))</f>
      </c>
      <c r="BN9" s="41">
        <f aca="true" t="shared" si="37" ref="BN9:BN29">IF($BA9="","",IF($BA9&gt;=6.33,IF($BA9&lt;6.83,BN$7,""),""))</f>
      </c>
      <c r="BO9" s="41">
        <f aca="true" t="shared" si="38" ref="BO9:BO29">IF($BA9="","",IF($BA9&gt;=6.83,IF($BA9&lt;7.33,BO$7,""),""))</f>
      </c>
      <c r="BP9" s="41">
        <f aca="true" t="shared" si="39" ref="BP9:BP29">IF($BA9="","",IF($BA9&gt;=7.33,IF($BA9&lt;7.83,BP$7,""),""))</f>
      </c>
      <c r="BQ9" s="41">
        <f aca="true" t="shared" si="40" ref="BQ9:BQ29">IF($BA9="","",IF($BA9&gt;=7.83,IF($BA9&lt;8.33,BQ$7,""),""))</f>
      </c>
      <c r="BR9" s="41">
        <f aca="true" t="shared" si="41" ref="BR9:BR29">IF($BA9="","",IF($BA9&gt;=8.33,IF($BA9&lt;8.83,BR$7,""),""))</f>
      </c>
      <c r="BS9" s="41">
        <f aca="true" t="shared" si="42" ref="BS9:BS29">IF($BA9="","",IF($BA9&gt;=8.83,IF($BA9&lt;9.33,BS$7,""),""))</f>
      </c>
      <c r="BT9" s="41">
        <f aca="true" t="shared" si="43" ref="BT9:BT29">IF($BA9="","",IF($BA9&gt;=9.33,IF($BA9&lt;9.83,BT$7,""),""))</f>
      </c>
      <c r="BU9" s="41">
        <f aca="true" t="shared" si="44" ref="BU9:BU29">IF($BA9="","",IF($BA9&gt;=9.83,IF($BA9&lt;10.33,BU$7,""),""))</f>
      </c>
      <c r="BV9" s="41">
        <f aca="true" t="shared" si="45" ref="BV9:BV29">SUM(BB9:BU9)</f>
        <v>0</v>
      </c>
    </row>
    <row r="10" spans="1:74" ht="27" customHeight="1">
      <c r="A10" s="35"/>
      <c r="B10" s="35"/>
      <c r="C10" s="302"/>
      <c r="D10" s="302"/>
      <c r="E10" s="303"/>
      <c r="F10" s="304"/>
      <c r="G10" s="296"/>
      <c r="H10" s="296"/>
      <c r="I10" s="297"/>
      <c r="J10" s="298">
        <f t="shared" si="0"/>
        <v>0</v>
      </c>
      <c r="K10" s="299"/>
      <c r="L10" s="300"/>
      <c r="M10" s="296"/>
      <c r="N10" s="296"/>
      <c r="O10" s="301"/>
      <c r="P10" s="290">
        <f t="shared" si="1"/>
        <v>0</v>
      </c>
      <c r="Q10" s="291"/>
      <c r="R10" s="292"/>
      <c r="S10" s="293"/>
      <c r="T10" s="289"/>
      <c r="U10" s="289"/>
      <c r="V10" s="38"/>
      <c r="W10" s="38"/>
      <c r="AA10" s="42">
        <f t="shared" si="2"/>
      </c>
      <c r="AB10" s="41">
        <f t="shared" si="3"/>
      </c>
      <c r="AC10" s="41">
        <f t="shared" si="4"/>
      </c>
      <c r="AD10" s="41">
        <f t="shared" si="5"/>
      </c>
      <c r="AE10" s="41">
        <f t="shared" si="6"/>
      </c>
      <c r="AF10" s="41">
        <f t="shared" si="7"/>
      </c>
      <c r="AG10" s="41">
        <f t="shared" si="8"/>
      </c>
      <c r="AH10" s="41">
        <f t="shared" si="9"/>
      </c>
      <c r="AI10" s="41">
        <f t="shared" si="10"/>
      </c>
      <c r="AJ10" s="41">
        <f t="shared" si="11"/>
      </c>
      <c r="AK10" s="41">
        <f t="shared" si="12"/>
      </c>
      <c r="AL10" s="41">
        <f t="shared" si="13"/>
      </c>
      <c r="AM10" s="41">
        <f t="shared" si="14"/>
      </c>
      <c r="AN10" s="41">
        <f t="shared" si="15"/>
      </c>
      <c r="AO10" s="41">
        <f t="shared" si="16"/>
      </c>
      <c r="AP10" s="41">
        <f t="shared" si="17"/>
      </c>
      <c r="AQ10" s="41">
        <f t="shared" si="18"/>
      </c>
      <c r="AR10" s="41">
        <f t="shared" si="19"/>
      </c>
      <c r="AS10" s="41">
        <f t="shared" si="20"/>
      </c>
      <c r="AT10" s="41">
        <f t="shared" si="21"/>
      </c>
      <c r="AU10" s="41">
        <f t="shared" si="22"/>
      </c>
      <c r="AV10" s="41">
        <f t="shared" si="23"/>
        <v>0</v>
      </c>
      <c r="BA10" s="42">
        <f t="shared" si="24"/>
      </c>
      <c r="BB10" s="41">
        <f t="shared" si="25"/>
      </c>
      <c r="BC10" s="41">
        <f t="shared" si="26"/>
      </c>
      <c r="BD10" s="41">
        <f t="shared" si="27"/>
      </c>
      <c r="BE10" s="41">
        <f t="shared" si="28"/>
      </c>
      <c r="BF10" s="41">
        <f t="shared" si="29"/>
      </c>
      <c r="BG10" s="41">
        <f t="shared" si="30"/>
      </c>
      <c r="BH10" s="41">
        <f t="shared" si="31"/>
      </c>
      <c r="BI10" s="41">
        <f t="shared" si="32"/>
      </c>
      <c r="BJ10" s="41">
        <f t="shared" si="33"/>
      </c>
      <c r="BK10" s="41">
        <f t="shared" si="34"/>
      </c>
      <c r="BL10" s="41">
        <f t="shared" si="35"/>
      </c>
      <c r="BM10" s="41">
        <f t="shared" si="36"/>
      </c>
      <c r="BN10" s="41">
        <f t="shared" si="37"/>
      </c>
      <c r="BO10" s="41">
        <f t="shared" si="38"/>
      </c>
      <c r="BP10" s="41">
        <f t="shared" si="39"/>
      </c>
      <c r="BQ10" s="41">
        <f t="shared" si="40"/>
      </c>
      <c r="BR10" s="41">
        <f t="shared" si="41"/>
      </c>
      <c r="BS10" s="41">
        <f t="shared" si="42"/>
      </c>
      <c r="BT10" s="41">
        <f t="shared" si="43"/>
      </c>
      <c r="BU10" s="41">
        <f t="shared" si="44"/>
      </c>
      <c r="BV10" s="41">
        <f t="shared" si="45"/>
        <v>0</v>
      </c>
    </row>
    <row r="11" spans="1:74" ht="27" customHeight="1">
      <c r="A11" s="35"/>
      <c r="B11" s="35"/>
      <c r="C11" s="302"/>
      <c r="D11" s="302"/>
      <c r="E11" s="303"/>
      <c r="F11" s="304"/>
      <c r="G11" s="296"/>
      <c r="H11" s="296"/>
      <c r="I11" s="297"/>
      <c r="J11" s="298">
        <f t="shared" si="0"/>
        <v>0</v>
      </c>
      <c r="K11" s="299"/>
      <c r="L11" s="300"/>
      <c r="M11" s="296"/>
      <c r="N11" s="296"/>
      <c r="O11" s="301"/>
      <c r="P11" s="290">
        <f t="shared" si="1"/>
        <v>0</v>
      </c>
      <c r="Q11" s="291"/>
      <c r="R11" s="292"/>
      <c r="S11" s="293"/>
      <c r="T11" s="289"/>
      <c r="U11" s="289"/>
      <c r="V11" s="38"/>
      <c r="W11" s="38"/>
      <c r="AA11" s="42">
        <f t="shared" si="2"/>
      </c>
      <c r="AB11" s="41">
        <f t="shared" si="3"/>
      </c>
      <c r="AC11" s="41">
        <f t="shared" si="4"/>
      </c>
      <c r="AD11" s="41">
        <f t="shared" si="5"/>
      </c>
      <c r="AE11" s="41">
        <f t="shared" si="6"/>
      </c>
      <c r="AF11" s="41">
        <f t="shared" si="7"/>
      </c>
      <c r="AG11" s="41">
        <f t="shared" si="8"/>
      </c>
      <c r="AH11" s="41">
        <f t="shared" si="9"/>
      </c>
      <c r="AI11" s="41">
        <f t="shared" si="10"/>
      </c>
      <c r="AJ11" s="41">
        <f t="shared" si="11"/>
      </c>
      <c r="AK11" s="41">
        <f t="shared" si="12"/>
      </c>
      <c r="AL11" s="41">
        <f t="shared" si="13"/>
      </c>
      <c r="AM11" s="41">
        <f t="shared" si="14"/>
      </c>
      <c r="AN11" s="41">
        <f t="shared" si="15"/>
      </c>
      <c r="AO11" s="41">
        <f t="shared" si="16"/>
      </c>
      <c r="AP11" s="41">
        <f t="shared" si="17"/>
      </c>
      <c r="AQ11" s="41">
        <f t="shared" si="18"/>
      </c>
      <c r="AR11" s="41">
        <f t="shared" si="19"/>
      </c>
      <c r="AS11" s="41">
        <f t="shared" si="20"/>
      </c>
      <c r="AT11" s="41">
        <f t="shared" si="21"/>
      </c>
      <c r="AU11" s="41">
        <f t="shared" si="22"/>
      </c>
      <c r="AV11" s="41">
        <f t="shared" si="23"/>
        <v>0</v>
      </c>
      <c r="BA11" s="42">
        <f t="shared" si="24"/>
      </c>
      <c r="BB11" s="41">
        <f t="shared" si="25"/>
      </c>
      <c r="BC11" s="41">
        <f t="shared" si="26"/>
      </c>
      <c r="BD11" s="41">
        <f t="shared" si="27"/>
      </c>
      <c r="BE11" s="41">
        <f t="shared" si="28"/>
      </c>
      <c r="BF11" s="41">
        <f t="shared" si="29"/>
      </c>
      <c r="BG11" s="41">
        <f t="shared" si="30"/>
      </c>
      <c r="BH11" s="41">
        <f t="shared" si="31"/>
      </c>
      <c r="BI11" s="41">
        <f t="shared" si="32"/>
      </c>
      <c r="BJ11" s="41">
        <f t="shared" si="33"/>
      </c>
      <c r="BK11" s="41">
        <f t="shared" si="34"/>
      </c>
      <c r="BL11" s="41">
        <f t="shared" si="35"/>
      </c>
      <c r="BM11" s="41">
        <f t="shared" si="36"/>
      </c>
      <c r="BN11" s="41">
        <f t="shared" si="37"/>
      </c>
      <c r="BO11" s="41">
        <f t="shared" si="38"/>
      </c>
      <c r="BP11" s="41">
        <f t="shared" si="39"/>
      </c>
      <c r="BQ11" s="41">
        <f t="shared" si="40"/>
      </c>
      <c r="BR11" s="41">
        <f t="shared" si="41"/>
      </c>
      <c r="BS11" s="41">
        <f t="shared" si="42"/>
      </c>
      <c r="BT11" s="41">
        <f t="shared" si="43"/>
      </c>
      <c r="BU11" s="41">
        <f t="shared" si="44"/>
      </c>
      <c r="BV11" s="41">
        <f t="shared" si="45"/>
        <v>0</v>
      </c>
    </row>
    <row r="12" spans="1:74" ht="27" customHeight="1">
      <c r="A12" s="35"/>
      <c r="B12" s="35"/>
      <c r="C12" s="302"/>
      <c r="D12" s="302"/>
      <c r="E12" s="303"/>
      <c r="F12" s="304"/>
      <c r="G12" s="296"/>
      <c r="H12" s="296"/>
      <c r="I12" s="297"/>
      <c r="J12" s="298">
        <f t="shared" si="0"/>
        <v>0</v>
      </c>
      <c r="K12" s="299"/>
      <c r="L12" s="300"/>
      <c r="M12" s="296"/>
      <c r="N12" s="296"/>
      <c r="O12" s="301"/>
      <c r="P12" s="290">
        <f t="shared" si="1"/>
        <v>0</v>
      </c>
      <c r="Q12" s="291"/>
      <c r="R12" s="292"/>
      <c r="S12" s="293"/>
      <c r="T12" s="289"/>
      <c r="U12" s="289"/>
      <c r="V12" s="38"/>
      <c r="W12" s="38"/>
      <c r="AA12" s="42">
        <f t="shared" si="2"/>
      </c>
      <c r="AB12" s="41">
        <f t="shared" si="3"/>
      </c>
      <c r="AC12" s="41">
        <f t="shared" si="4"/>
      </c>
      <c r="AD12" s="41">
        <f t="shared" si="5"/>
      </c>
      <c r="AE12" s="41">
        <f t="shared" si="6"/>
      </c>
      <c r="AF12" s="41">
        <f t="shared" si="7"/>
      </c>
      <c r="AG12" s="41">
        <f t="shared" si="8"/>
      </c>
      <c r="AH12" s="41">
        <f t="shared" si="9"/>
      </c>
      <c r="AI12" s="41">
        <f t="shared" si="10"/>
      </c>
      <c r="AJ12" s="41">
        <f t="shared" si="11"/>
      </c>
      <c r="AK12" s="41">
        <f t="shared" si="12"/>
      </c>
      <c r="AL12" s="41">
        <f t="shared" si="13"/>
      </c>
      <c r="AM12" s="41">
        <f t="shared" si="14"/>
      </c>
      <c r="AN12" s="41">
        <f t="shared" si="15"/>
      </c>
      <c r="AO12" s="41">
        <f t="shared" si="16"/>
      </c>
      <c r="AP12" s="41">
        <f t="shared" si="17"/>
      </c>
      <c r="AQ12" s="41">
        <f t="shared" si="18"/>
      </c>
      <c r="AR12" s="41">
        <f t="shared" si="19"/>
      </c>
      <c r="AS12" s="41">
        <f t="shared" si="20"/>
      </c>
      <c r="AT12" s="41">
        <f t="shared" si="21"/>
      </c>
      <c r="AU12" s="41">
        <f t="shared" si="22"/>
      </c>
      <c r="AV12" s="41">
        <f t="shared" si="23"/>
        <v>0</v>
      </c>
      <c r="BA12" s="42">
        <f t="shared" si="24"/>
      </c>
      <c r="BB12" s="41">
        <f t="shared" si="25"/>
      </c>
      <c r="BC12" s="41">
        <f t="shared" si="26"/>
      </c>
      <c r="BD12" s="41">
        <f t="shared" si="27"/>
      </c>
      <c r="BE12" s="41">
        <f t="shared" si="28"/>
      </c>
      <c r="BF12" s="41">
        <f t="shared" si="29"/>
      </c>
      <c r="BG12" s="41">
        <f t="shared" si="30"/>
      </c>
      <c r="BH12" s="41">
        <f t="shared" si="31"/>
      </c>
      <c r="BI12" s="41">
        <f t="shared" si="32"/>
      </c>
      <c r="BJ12" s="41">
        <f t="shared" si="33"/>
      </c>
      <c r="BK12" s="41">
        <f t="shared" si="34"/>
      </c>
      <c r="BL12" s="41">
        <f t="shared" si="35"/>
      </c>
      <c r="BM12" s="41">
        <f t="shared" si="36"/>
      </c>
      <c r="BN12" s="41">
        <f t="shared" si="37"/>
      </c>
      <c r="BO12" s="41">
        <f t="shared" si="38"/>
      </c>
      <c r="BP12" s="41">
        <f t="shared" si="39"/>
      </c>
      <c r="BQ12" s="41">
        <f t="shared" si="40"/>
      </c>
      <c r="BR12" s="41">
        <f t="shared" si="41"/>
      </c>
      <c r="BS12" s="41">
        <f t="shared" si="42"/>
      </c>
      <c r="BT12" s="41">
        <f t="shared" si="43"/>
      </c>
      <c r="BU12" s="41">
        <f t="shared" si="44"/>
      </c>
      <c r="BV12" s="41">
        <f t="shared" si="45"/>
        <v>0</v>
      </c>
    </row>
    <row r="13" spans="1:74" ht="27" customHeight="1">
      <c r="A13" s="35"/>
      <c r="B13" s="35"/>
      <c r="C13" s="302"/>
      <c r="D13" s="302"/>
      <c r="E13" s="303"/>
      <c r="F13" s="304"/>
      <c r="G13" s="296"/>
      <c r="H13" s="296"/>
      <c r="I13" s="297"/>
      <c r="J13" s="298">
        <f t="shared" si="0"/>
        <v>0</v>
      </c>
      <c r="K13" s="299"/>
      <c r="L13" s="300"/>
      <c r="M13" s="296"/>
      <c r="N13" s="296"/>
      <c r="O13" s="301"/>
      <c r="P13" s="290">
        <f t="shared" si="1"/>
        <v>0</v>
      </c>
      <c r="Q13" s="291"/>
      <c r="R13" s="292"/>
      <c r="S13" s="293"/>
      <c r="T13" s="289"/>
      <c r="U13" s="289"/>
      <c r="V13" s="38"/>
      <c r="W13" s="38"/>
      <c r="AA13" s="42">
        <f t="shared" si="2"/>
      </c>
      <c r="AB13" s="41">
        <f t="shared" si="3"/>
      </c>
      <c r="AC13" s="41">
        <f t="shared" si="4"/>
      </c>
      <c r="AD13" s="41">
        <f t="shared" si="5"/>
      </c>
      <c r="AE13" s="41">
        <f t="shared" si="6"/>
      </c>
      <c r="AF13" s="41">
        <f t="shared" si="7"/>
      </c>
      <c r="AG13" s="41">
        <f t="shared" si="8"/>
      </c>
      <c r="AH13" s="41">
        <f t="shared" si="9"/>
      </c>
      <c r="AI13" s="41">
        <f t="shared" si="10"/>
      </c>
      <c r="AJ13" s="41">
        <f t="shared" si="11"/>
      </c>
      <c r="AK13" s="41">
        <f t="shared" si="12"/>
      </c>
      <c r="AL13" s="41">
        <f t="shared" si="13"/>
      </c>
      <c r="AM13" s="41">
        <f t="shared" si="14"/>
      </c>
      <c r="AN13" s="41">
        <f t="shared" si="15"/>
      </c>
      <c r="AO13" s="41">
        <f t="shared" si="16"/>
      </c>
      <c r="AP13" s="41">
        <f t="shared" si="17"/>
      </c>
      <c r="AQ13" s="41">
        <f t="shared" si="18"/>
      </c>
      <c r="AR13" s="41">
        <f t="shared" si="19"/>
      </c>
      <c r="AS13" s="41">
        <f t="shared" si="20"/>
      </c>
      <c r="AT13" s="41">
        <f t="shared" si="21"/>
      </c>
      <c r="AU13" s="41">
        <f t="shared" si="22"/>
      </c>
      <c r="AV13" s="41">
        <f t="shared" si="23"/>
        <v>0</v>
      </c>
      <c r="BA13" s="42">
        <f t="shared" si="24"/>
      </c>
      <c r="BB13" s="41">
        <f t="shared" si="25"/>
      </c>
      <c r="BC13" s="41">
        <f t="shared" si="26"/>
      </c>
      <c r="BD13" s="41">
        <f t="shared" si="27"/>
      </c>
      <c r="BE13" s="41">
        <f t="shared" si="28"/>
      </c>
      <c r="BF13" s="41">
        <f t="shared" si="29"/>
      </c>
      <c r="BG13" s="41">
        <f t="shared" si="30"/>
      </c>
      <c r="BH13" s="41">
        <f t="shared" si="31"/>
      </c>
      <c r="BI13" s="41">
        <f t="shared" si="32"/>
      </c>
      <c r="BJ13" s="41">
        <f t="shared" si="33"/>
      </c>
      <c r="BK13" s="41">
        <f t="shared" si="34"/>
      </c>
      <c r="BL13" s="41">
        <f t="shared" si="35"/>
      </c>
      <c r="BM13" s="41">
        <f t="shared" si="36"/>
      </c>
      <c r="BN13" s="41">
        <f t="shared" si="37"/>
      </c>
      <c r="BO13" s="41">
        <f t="shared" si="38"/>
      </c>
      <c r="BP13" s="41">
        <f t="shared" si="39"/>
      </c>
      <c r="BQ13" s="41">
        <f t="shared" si="40"/>
      </c>
      <c r="BR13" s="41">
        <f t="shared" si="41"/>
      </c>
      <c r="BS13" s="41">
        <f t="shared" si="42"/>
      </c>
      <c r="BT13" s="41">
        <f t="shared" si="43"/>
      </c>
      <c r="BU13" s="41">
        <f t="shared" si="44"/>
      </c>
      <c r="BV13" s="41">
        <f t="shared" si="45"/>
        <v>0</v>
      </c>
    </row>
    <row r="14" spans="1:74" ht="27" customHeight="1">
      <c r="A14" s="35"/>
      <c r="B14" s="35"/>
      <c r="C14" s="302"/>
      <c r="D14" s="302"/>
      <c r="E14" s="303"/>
      <c r="F14" s="304"/>
      <c r="G14" s="296"/>
      <c r="H14" s="296"/>
      <c r="I14" s="297"/>
      <c r="J14" s="298">
        <f t="shared" si="0"/>
        <v>0</v>
      </c>
      <c r="K14" s="299"/>
      <c r="L14" s="300"/>
      <c r="M14" s="296"/>
      <c r="N14" s="296"/>
      <c r="O14" s="301"/>
      <c r="P14" s="290">
        <f t="shared" si="1"/>
        <v>0</v>
      </c>
      <c r="Q14" s="291"/>
      <c r="R14" s="292"/>
      <c r="S14" s="293"/>
      <c r="T14" s="289"/>
      <c r="U14" s="289"/>
      <c r="V14" s="38"/>
      <c r="W14" s="38"/>
      <c r="AA14" s="42">
        <f t="shared" si="2"/>
      </c>
      <c r="AB14" s="41">
        <f t="shared" si="3"/>
      </c>
      <c r="AC14" s="41">
        <f t="shared" si="4"/>
      </c>
      <c r="AD14" s="41">
        <f t="shared" si="5"/>
      </c>
      <c r="AE14" s="41">
        <f t="shared" si="6"/>
      </c>
      <c r="AF14" s="41">
        <f t="shared" si="7"/>
      </c>
      <c r="AG14" s="41">
        <f t="shared" si="8"/>
      </c>
      <c r="AH14" s="41">
        <f t="shared" si="9"/>
      </c>
      <c r="AI14" s="41">
        <f t="shared" si="10"/>
      </c>
      <c r="AJ14" s="41">
        <f t="shared" si="11"/>
      </c>
      <c r="AK14" s="41">
        <f t="shared" si="12"/>
      </c>
      <c r="AL14" s="41">
        <f t="shared" si="13"/>
      </c>
      <c r="AM14" s="41">
        <f t="shared" si="14"/>
      </c>
      <c r="AN14" s="41">
        <f t="shared" si="15"/>
      </c>
      <c r="AO14" s="41">
        <f t="shared" si="16"/>
      </c>
      <c r="AP14" s="41">
        <f t="shared" si="17"/>
      </c>
      <c r="AQ14" s="41">
        <f t="shared" si="18"/>
      </c>
      <c r="AR14" s="41">
        <f t="shared" si="19"/>
      </c>
      <c r="AS14" s="41">
        <f t="shared" si="20"/>
      </c>
      <c r="AT14" s="41">
        <f t="shared" si="21"/>
      </c>
      <c r="AU14" s="41">
        <f t="shared" si="22"/>
      </c>
      <c r="AV14" s="41">
        <f t="shared" si="23"/>
        <v>0</v>
      </c>
      <c r="BA14" s="42">
        <f t="shared" si="24"/>
      </c>
      <c r="BB14" s="41">
        <f t="shared" si="25"/>
      </c>
      <c r="BC14" s="41">
        <f t="shared" si="26"/>
      </c>
      <c r="BD14" s="41">
        <f t="shared" si="27"/>
      </c>
      <c r="BE14" s="41">
        <f t="shared" si="28"/>
      </c>
      <c r="BF14" s="41">
        <f t="shared" si="29"/>
      </c>
      <c r="BG14" s="41">
        <f t="shared" si="30"/>
      </c>
      <c r="BH14" s="41">
        <f t="shared" si="31"/>
      </c>
      <c r="BI14" s="41">
        <f t="shared" si="32"/>
      </c>
      <c r="BJ14" s="41">
        <f t="shared" si="33"/>
      </c>
      <c r="BK14" s="41">
        <f t="shared" si="34"/>
      </c>
      <c r="BL14" s="41">
        <f t="shared" si="35"/>
      </c>
      <c r="BM14" s="41">
        <f t="shared" si="36"/>
      </c>
      <c r="BN14" s="41">
        <f t="shared" si="37"/>
      </c>
      <c r="BO14" s="41">
        <f t="shared" si="38"/>
      </c>
      <c r="BP14" s="41">
        <f t="shared" si="39"/>
      </c>
      <c r="BQ14" s="41">
        <f t="shared" si="40"/>
      </c>
      <c r="BR14" s="41">
        <f t="shared" si="41"/>
      </c>
      <c r="BS14" s="41">
        <f t="shared" si="42"/>
      </c>
      <c r="BT14" s="41">
        <f t="shared" si="43"/>
      </c>
      <c r="BU14" s="41">
        <f t="shared" si="44"/>
      </c>
      <c r="BV14" s="41">
        <f t="shared" si="45"/>
        <v>0</v>
      </c>
    </row>
    <row r="15" spans="1:74" ht="27" customHeight="1">
      <c r="A15" s="35"/>
      <c r="B15" s="35"/>
      <c r="C15" s="302"/>
      <c r="D15" s="302"/>
      <c r="E15" s="303"/>
      <c r="F15" s="304"/>
      <c r="G15" s="296"/>
      <c r="H15" s="296"/>
      <c r="I15" s="297"/>
      <c r="J15" s="298">
        <f t="shared" si="0"/>
        <v>0</v>
      </c>
      <c r="K15" s="299"/>
      <c r="L15" s="300"/>
      <c r="M15" s="296"/>
      <c r="N15" s="296"/>
      <c r="O15" s="301"/>
      <c r="P15" s="290">
        <f t="shared" si="1"/>
        <v>0</v>
      </c>
      <c r="Q15" s="291"/>
      <c r="R15" s="292"/>
      <c r="S15" s="293"/>
      <c r="T15" s="289"/>
      <c r="U15" s="289"/>
      <c r="V15" s="38"/>
      <c r="W15" s="38"/>
      <c r="AA15" s="42">
        <f t="shared" si="2"/>
      </c>
      <c r="AB15" s="41">
        <f t="shared" si="3"/>
      </c>
      <c r="AC15" s="41">
        <f t="shared" si="4"/>
      </c>
      <c r="AD15" s="41">
        <f t="shared" si="5"/>
      </c>
      <c r="AE15" s="41">
        <f t="shared" si="6"/>
      </c>
      <c r="AF15" s="41">
        <f t="shared" si="7"/>
      </c>
      <c r="AG15" s="41">
        <f t="shared" si="8"/>
      </c>
      <c r="AH15" s="41">
        <f t="shared" si="9"/>
      </c>
      <c r="AI15" s="41">
        <f t="shared" si="10"/>
      </c>
      <c r="AJ15" s="41">
        <f t="shared" si="11"/>
      </c>
      <c r="AK15" s="41">
        <f t="shared" si="12"/>
      </c>
      <c r="AL15" s="41">
        <f t="shared" si="13"/>
      </c>
      <c r="AM15" s="41">
        <f t="shared" si="14"/>
      </c>
      <c r="AN15" s="41">
        <f t="shared" si="15"/>
      </c>
      <c r="AO15" s="41">
        <f t="shared" si="16"/>
      </c>
      <c r="AP15" s="41">
        <f t="shared" si="17"/>
      </c>
      <c r="AQ15" s="41">
        <f t="shared" si="18"/>
      </c>
      <c r="AR15" s="41">
        <f t="shared" si="19"/>
      </c>
      <c r="AS15" s="41">
        <f t="shared" si="20"/>
      </c>
      <c r="AT15" s="41">
        <f t="shared" si="21"/>
      </c>
      <c r="AU15" s="41">
        <f t="shared" si="22"/>
      </c>
      <c r="AV15" s="41">
        <f t="shared" si="23"/>
        <v>0</v>
      </c>
      <c r="BA15" s="42">
        <f t="shared" si="24"/>
      </c>
      <c r="BB15" s="41">
        <f t="shared" si="25"/>
      </c>
      <c r="BC15" s="41">
        <f t="shared" si="26"/>
      </c>
      <c r="BD15" s="41">
        <f t="shared" si="27"/>
      </c>
      <c r="BE15" s="41">
        <f t="shared" si="28"/>
      </c>
      <c r="BF15" s="41">
        <f t="shared" si="29"/>
      </c>
      <c r="BG15" s="41">
        <f t="shared" si="30"/>
      </c>
      <c r="BH15" s="41">
        <f t="shared" si="31"/>
      </c>
      <c r="BI15" s="41">
        <f t="shared" si="32"/>
      </c>
      <c r="BJ15" s="41">
        <f t="shared" si="33"/>
      </c>
      <c r="BK15" s="41">
        <f t="shared" si="34"/>
      </c>
      <c r="BL15" s="41">
        <f t="shared" si="35"/>
      </c>
      <c r="BM15" s="41">
        <f t="shared" si="36"/>
      </c>
      <c r="BN15" s="41">
        <f t="shared" si="37"/>
      </c>
      <c r="BO15" s="41">
        <f t="shared" si="38"/>
      </c>
      <c r="BP15" s="41">
        <f t="shared" si="39"/>
      </c>
      <c r="BQ15" s="41">
        <f t="shared" si="40"/>
      </c>
      <c r="BR15" s="41">
        <f t="shared" si="41"/>
      </c>
      <c r="BS15" s="41">
        <f t="shared" si="42"/>
      </c>
      <c r="BT15" s="41">
        <f t="shared" si="43"/>
      </c>
      <c r="BU15" s="41">
        <f t="shared" si="44"/>
      </c>
      <c r="BV15" s="41">
        <f t="shared" si="45"/>
        <v>0</v>
      </c>
    </row>
    <row r="16" spans="1:74" ht="27" customHeight="1">
      <c r="A16" s="35"/>
      <c r="B16" s="35"/>
      <c r="C16" s="302"/>
      <c r="D16" s="302"/>
      <c r="E16" s="303"/>
      <c r="F16" s="304"/>
      <c r="G16" s="296"/>
      <c r="H16" s="296"/>
      <c r="I16" s="297"/>
      <c r="J16" s="298">
        <f t="shared" si="0"/>
        <v>0</v>
      </c>
      <c r="K16" s="299"/>
      <c r="L16" s="300"/>
      <c r="M16" s="296"/>
      <c r="N16" s="296"/>
      <c r="O16" s="301"/>
      <c r="P16" s="290">
        <f t="shared" si="1"/>
        <v>0</v>
      </c>
      <c r="Q16" s="291"/>
      <c r="R16" s="292"/>
      <c r="S16" s="293"/>
      <c r="T16" s="289"/>
      <c r="U16" s="289"/>
      <c r="V16" s="38"/>
      <c r="W16" s="38"/>
      <c r="AA16" s="42">
        <f t="shared" si="2"/>
      </c>
      <c r="AB16" s="41">
        <f t="shared" si="3"/>
      </c>
      <c r="AC16" s="41">
        <f t="shared" si="4"/>
      </c>
      <c r="AD16" s="41">
        <f t="shared" si="5"/>
      </c>
      <c r="AE16" s="41">
        <f t="shared" si="6"/>
      </c>
      <c r="AF16" s="41">
        <f t="shared" si="7"/>
      </c>
      <c r="AG16" s="41">
        <f t="shared" si="8"/>
      </c>
      <c r="AH16" s="41">
        <f t="shared" si="9"/>
      </c>
      <c r="AI16" s="41">
        <f t="shared" si="10"/>
      </c>
      <c r="AJ16" s="41">
        <f t="shared" si="11"/>
      </c>
      <c r="AK16" s="41">
        <f t="shared" si="12"/>
      </c>
      <c r="AL16" s="41">
        <f t="shared" si="13"/>
      </c>
      <c r="AM16" s="41">
        <f t="shared" si="14"/>
      </c>
      <c r="AN16" s="41">
        <f t="shared" si="15"/>
      </c>
      <c r="AO16" s="41">
        <f t="shared" si="16"/>
      </c>
      <c r="AP16" s="41">
        <f t="shared" si="17"/>
      </c>
      <c r="AQ16" s="41">
        <f t="shared" si="18"/>
      </c>
      <c r="AR16" s="41">
        <f t="shared" si="19"/>
      </c>
      <c r="AS16" s="41">
        <f t="shared" si="20"/>
      </c>
      <c r="AT16" s="41">
        <f t="shared" si="21"/>
      </c>
      <c r="AU16" s="41">
        <f t="shared" si="22"/>
      </c>
      <c r="AV16" s="41">
        <f t="shared" si="23"/>
        <v>0</v>
      </c>
      <c r="BA16" s="42">
        <f t="shared" si="24"/>
      </c>
      <c r="BB16" s="41">
        <f t="shared" si="25"/>
      </c>
      <c r="BC16" s="41">
        <f t="shared" si="26"/>
      </c>
      <c r="BD16" s="41">
        <f t="shared" si="27"/>
      </c>
      <c r="BE16" s="41">
        <f t="shared" si="28"/>
      </c>
      <c r="BF16" s="41">
        <f t="shared" si="29"/>
      </c>
      <c r="BG16" s="41">
        <f t="shared" si="30"/>
      </c>
      <c r="BH16" s="41">
        <f t="shared" si="31"/>
      </c>
      <c r="BI16" s="41">
        <f t="shared" si="32"/>
      </c>
      <c r="BJ16" s="41">
        <f t="shared" si="33"/>
      </c>
      <c r="BK16" s="41">
        <f t="shared" si="34"/>
      </c>
      <c r="BL16" s="41">
        <f t="shared" si="35"/>
      </c>
      <c r="BM16" s="41">
        <f t="shared" si="36"/>
      </c>
      <c r="BN16" s="41">
        <f t="shared" si="37"/>
      </c>
      <c r="BO16" s="41">
        <f t="shared" si="38"/>
      </c>
      <c r="BP16" s="41">
        <f t="shared" si="39"/>
      </c>
      <c r="BQ16" s="41">
        <f t="shared" si="40"/>
      </c>
      <c r="BR16" s="41">
        <f t="shared" si="41"/>
      </c>
      <c r="BS16" s="41">
        <f t="shared" si="42"/>
      </c>
      <c r="BT16" s="41">
        <f t="shared" si="43"/>
      </c>
      <c r="BU16" s="41">
        <f t="shared" si="44"/>
      </c>
      <c r="BV16" s="41">
        <f t="shared" si="45"/>
        <v>0</v>
      </c>
    </row>
    <row r="17" spans="1:74" ht="27" customHeight="1">
      <c r="A17" s="35"/>
      <c r="B17" s="35"/>
      <c r="C17" s="302"/>
      <c r="D17" s="302"/>
      <c r="E17" s="303"/>
      <c r="F17" s="304"/>
      <c r="G17" s="296"/>
      <c r="H17" s="296"/>
      <c r="I17" s="297"/>
      <c r="J17" s="298">
        <f t="shared" si="0"/>
        <v>0</v>
      </c>
      <c r="K17" s="299"/>
      <c r="L17" s="300"/>
      <c r="M17" s="296"/>
      <c r="N17" s="296"/>
      <c r="O17" s="301"/>
      <c r="P17" s="290">
        <f t="shared" si="1"/>
        <v>0</v>
      </c>
      <c r="Q17" s="291"/>
      <c r="R17" s="292"/>
      <c r="S17" s="293"/>
      <c r="T17" s="289"/>
      <c r="U17" s="289"/>
      <c r="V17" s="38"/>
      <c r="W17" s="38"/>
      <c r="AA17" s="42">
        <f t="shared" si="2"/>
      </c>
      <c r="AB17" s="41">
        <f t="shared" si="3"/>
      </c>
      <c r="AC17" s="41">
        <f t="shared" si="4"/>
      </c>
      <c r="AD17" s="41">
        <f t="shared" si="5"/>
      </c>
      <c r="AE17" s="41">
        <f t="shared" si="6"/>
      </c>
      <c r="AF17" s="41">
        <f t="shared" si="7"/>
      </c>
      <c r="AG17" s="41">
        <f t="shared" si="8"/>
      </c>
      <c r="AH17" s="41">
        <f t="shared" si="9"/>
      </c>
      <c r="AI17" s="41">
        <f t="shared" si="10"/>
      </c>
      <c r="AJ17" s="41">
        <f t="shared" si="11"/>
      </c>
      <c r="AK17" s="41">
        <f t="shared" si="12"/>
      </c>
      <c r="AL17" s="41">
        <f t="shared" si="13"/>
      </c>
      <c r="AM17" s="41">
        <f t="shared" si="14"/>
      </c>
      <c r="AN17" s="41">
        <f t="shared" si="15"/>
      </c>
      <c r="AO17" s="41">
        <f t="shared" si="16"/>
      </c>
      <c r="AP17" s="41">
        <f t="shared" si="17"/>
      </c>
      <c r="AQ17" s="41">
        <f t="shared" si="18"/>
      </c>
      <c r="AR17" s="41">
        <f t="shared" si="19"/>
      </c>
      <c r="AS17" s="41">
        <f t="shared" si="20"/>
      </c>
      <c r="AT17" s="41">
        <f t="shared" si="21"/>
      </c>
      <c r="AU17" s="41">
        <f t="shared" si="22"/>
      </c>
      <c r="AV17" s="41">
        <f t="shared" si="23"/>
        <v>0</v>
      </c>
      <c r="BA17" s="42">
        <f t="shared" si="24"/>
      </c>
      <c r="BB17" s="41">
        <f t="shared" si="25"/>
      </c>
      <c r="BC17" s="41">
        <f t="shared" si="26"/>
      </c>
      <c r="BD17" s="41">
        <f t="shared" si="27"/>
      </c>
      <c r="BE17" s="41">
        <f t="shared" si="28"/>
      </c>
      <c r="BF17" s="41">
        <f t="shared" si="29"/>
      </c>
      <c r="BG17" s="41">
        <f t="shared" si="30"/>
      </c>
      <c r="BH17" s="41">
        <f t="shared" si="31"/>
      </c>
      <c r="BI17" s="41">
        <f t="shared" si="32"/>
      </c>
      <c r="BJ17" s="41">
        <f t="shared" si="33"/>
      </c>
      <c r="BK17" s="41">
        <f t="shared" si="34"/>
      </c>
      <c r="BL17" s="41">
        <f t="shared" si="35"/>
      </c>
      <c r="BM17" s="41">
        <f t="shared" si="36"/>
      </c>
      <c r="BN17" s="41">
        <f t="shared" si="37"/>
      </c>
      <c r="BO17" s="41">
        <f t="shared" si="38"/>
      </c>
      <c r="BP17" s="41">
        <f t="shared" si="39"/>
      </c>
      <c r="BQ17" s="41">
        <f t="shared" si="40"/>
      </c>
      <c r="BR17" s="41">
        <f t="shared" si="41"/>
      </c>
      <c r="BS17" s="41">
        <f t="shared" si="42"/>
      </c>
      <c r="BT17" s="41">
        <f t="shared" si="43"/>
      </c>
      <c r="BU17" s="41">
        <f t="shared" si="44"/>
      </c>
      <c r="BV17" s="41">
        <f t="shared" si="45"/>
        <v>0</v>
      </c>
    </row>
    <row r="18" spans="1:74" ht="27" customHeight="1">
      <c r="A18" s="35"/>
      <c r="B18" s="35"/>
      <c r="C18" s="302"/>
      <c r="D18" s="302"/>
      <c r="E18" s="303"/>
      <c r="F18" s="304"/>
      <c r="G18" s="296"/>
      <c r="H18" s="296"/>
      <c r="I18" s="297"/>
      <c r="J18" s="298">
        <f t="shared" si="0"/>
        <v>0</v>
      </c>
      <c r="K18" s="299"/>
      <c r="L18" s="300"/>
      <c r="M18" s="296"/>
      <c r="N18" s="296"/>
      <c r="O18" s="301"/>
      <c r="P18" s="290">
        <f t="shared" si="1"/>
        <v>0</v>
      </c>
      <c r="Q18" s="291"/>
      <c r="R18" s="292"/>
      <c r="S18" s="293"/>
      <c r="T18" s="289"/>
      <c r="U18" s="289"/>
      <c r="V18" s="38"/>
      <c r="W18" s="38"/>
      <c r="AA18" s="42">
        <f t="shared" si="2"/>
      </c>
      <c r="AB18" s="41">
        <f t="shared" si="3"/>
      </c>
      <c r="AC18" s="41">
        <f t="shared" si="4"/>
      </c>
      <c r="AD18" s="41">
        <f t="shared" si="5"/>
      </c>
      <c r="AE18" s="41">
        <f t="shared" si="6"/>
      </c>
      <c r="AF18" s="41">
        <f t="shared" si="7"/>
      </c>
      <c r="AG18" s="41">
        <f t="shared" si="8"/>
      </c>
      <c r="AH18" s="41">
        <f t="shared" si="9"/>
      </c>
      <c r="AI18" s="41">
        <f t="shared" si="10"/>
      </c>
      <c r="AJ18" s="41">
        <f t="shared" si="11"/>
      </c>
      <c r="AK18" s="41">
        <f t="shared" si="12"/>
      </c>
      <c r="AL18" s="41">
        <f t="shared" si="13"/>
      </c>
      <c r="AM18" s="41">
        <f t="shared" si="14"/>
      </c>
      <c r="AN18" s="41">
        <f t="shared" si="15"/>
      </c>
      <c r="AO18" s="41">
        <f t="shared" si="16"/>
      </c>
      <c r="AP18" s="41">
        <f t="shared" si="17"/>
      </c>
      <c r="AQ18" s="41">
        <f t="shared" si="18"/>
      </c>
      <c r="AR18" s="41">
        <f t="shared" si="19"/>
      </c>
      <c r="AS18" s="41">
        <f t="shared" si="20"/>
      </c>
      <c r="AT18" s="41">
        <f t="shared" si="21"/>
      </c>
      <c r="AU18" s="41">
        <f t="shared" si="22"/>
      </c>
      <c r="AV18" s="41">
        <f t="shared" si="23"/>
        <v>0</v>
      </c>
      <c r="BA18" s="42">
        <f t="shared" si="24"/>
      </c>
      <c r="BB18" s="41">
        <f t="shared" si="25"/>
      </c>
      <c r="BC18" s="41">
        <f t="shared" si="26"/>
      </c>
      <c r="BD18" s="41">
        <f t="shared" si="27"/>
      </c>
      <c r="BE18" s="41">
        <f t="shared" si="28"/>
      </c>
      <c r="BF18" s="41">
        <f t="shared" si="29"/>
      </c>
      <c r="BG18" s="41">
        <f t="shared" si="30"/>
      </c>
      <c r="BH18" s="41">
        <f t="shared" si="31"/>
      </c>
      <c r="BI18" s="41">
        <f t="shared" si="32"/>
      </c>
      <c r="BJ18" s="41">
        <f t="shared" si="33"/>
      </c>
      <c r="BK18" s="41">
        <f t="shared" si="34"/>
      </c>
      <c r="BL18" s="41">
        <f t="shared" si="35"/>
      </c>
      <c r="BM18" s="41">
        <f t="shared" si="36"/>
      </c>
      <c r="BN18" s="41">
        <f t="shared" si="37"/>
      </c>
      <c r="BO18" s="41">
        <f t="shared" si="38"/>
      </c>
      <c r="BP18" s="41">
        <f t="shared" si="39"/>
      </c>
      <c r="BQ18" s="41">
        <f t="shared" si="40"/>
      </c>
      <c r="BR18" s="41">
        <f t="shared" si="41"/>
      </c>
      <c r="BS18" s="41">
        <f t="shared" si="42"/>
      </c>
      <c r="BT18" s="41">
        <f t="shared" si="43"/>
      </c>
      <c r="BU18" s="41">
        <f t="shared" si="44"/>
      </c>
      <c r="BV18" s="41">
        <f t="shared" si="45"/>
        <v>0</v>
      </c>
    </row>
    <row r="19" spans="1:74" ht="27" customHeight="1">
      <c r="A19" s="35"/>
      <c r="B19" s="35"/>
      <c r="C19" s="302"/>
      <c r="D19" s="302"/>
      <c r="E19" s="303"/>
      <c r="F19" s="304"/>
      <c r="G19" s="296"/>
      <c r="H19" s="296"/>
      <c r="I19" s="297"/>
      <c r="J19" s="298">
        <f t="shared" si="0"/>
        <v>0</v>
      </c>
      <c r="K19" s="299"/>
      <c r="L19" s="300"/>
      <c r="M19" s="296"/>
      <c r="N19" s="296"/>
      <c r="O19" s="301"/>
      <c r="P19" s="290">
        <f t="shared" si="1"/>
        <v>0</v>
      </c>
      <c r="Q19" s="291"/>
      <c r="R19" s="292"/>
      <c r="S19" s="293"/>
      <c r="T19" s="289"/>
      <c r="U19" s="289"/>
      <c r="V19" s="38"/>
      <c r="W19" s="38"/>
      <c r="AA19" s="42">
        <f t="shared" si="2"/>
      </c>
      <c r="AB19" s="41">
        <f t="shared" si="3"/>
      </c>
      <c r="AC19" s="41">
        <f t="shared" si="4"/>
      </c>
      <c r="AD19" s="41">
        <f t="shared" si="5"/>
      </c>
      <c r="AE19" s="41">
        <f t="shared" si="6"/>
      </c>
      <c r="AF19" s="41">
        <f t="shared" si="7"/>
      </c>
      <c r="AG19" s="41">
        <f t="shared" si="8"/>
      </c>
      <c r="AH19" s="41">
        <f t="shared" si="9"/>
      </c>
      <c r="AI19" s="41">
        <f t="shared" si="10"/>
      </c>
      <c r="AJ19" s="41">
        <f t="shared" si="11"/>
      </c>
      <c r="AK19" s="41">
        <f t="shared" si="12"/>
      </c>
      <c r="AL19" s="41">
        <f t="shared" si="13"/>
      </c>
      <c r="AM19" s="41">
        <f t="shared" si="14"/>
      </c>
      <c r="AN19" s="41">
        <f t="shared" si="15"/>
      </c>
      <c r="AO19" s="41">
        <f t="shared" si="16"/>
      </c>
      <c r="AP19" s="41">
        <f t="shared" si="17"/>
      </c>
      <c r="AQ19" s="41">
        <f t="shared" si="18"/>
      </c>
      <c r="AR19" s="41">
        <f t="shared" si="19"/>
      </c>
      <c r="AS19" s="41">
        <f t="shared" si="20"/>
      </c>
      <c r="AT19" s="41">
        <f t="shared" si="21"/>
      </c>
      <c r="AU19" s="41">
        <f t="shared" si="22"/>
      </c>
      <c r="AV19" s="41">
        <f t="shared" si="23"/>
        <v>0</v>
      </c>
      <c r="BA19" s="42">
        <f t="shared" si="24"/>
      </c>
      <c r="BB19" s="41">
        <f t="shared" si="25"/>
      </c>
      <c r="BC19" s="41">
        <f t="shared" si="26"/>
      </c>
      <c r="BD19" s="41">
        <f t="shared" si="27"/>
      </c>
      <c r="BE19" s="41">
        <f t="shared" si="28"/>
      </c>
      <c r="BF19" s="41">
        <f t="shared" si="29"/>
      </c>
      <c r="BG19" s="41">
        <f t="shared" si="30"/>
      </c>
      <c r="BH19" s="41">
        <f t="shared" si="31"/>
      </c>
      <c r="BI19" s="41">
        <f t="shared" si="32"/>
      </c>
      <c r="BJ19" s="41">
        <f t="shared" si="33"/>
      </c>
      <c r="BK19" s="41">
        <f t="shared" si="34"/>
      </c>
      <c r="BL19" s="41">
        <f t="shared" si="35"/>
      </c>
      <c r="BM19" s="41">
        <f t="shared" si="36"/>
      </c>
      <c r="BN19" s="41">
        <f t="shared" si="37"/>
      </c>
      <c r="BO19" s="41">
        <f t="shared" si="38"/>
      </c>
      <c r="BP19" s="41">
        <f t="shared" si="39"/>
      </c>
      <c r="BQ19" s="41">
        <f t="shared" si="40"/>
      </c>
      <c r="BR19" s="41">
        <f t="shared" si="41"/>
      </c>
      <c r="BS19" s="41">
        <f t="shared" si="42"/>
      </c>
      <c r="BT19" s="41">
        <f t="shared" si="43"/>
      </c>
      <c r="BU19" s="41">
        <f t="shared" si="44"/>
      </c>
      <c r="BV19" s="41">
        <f t="shared" si="45"/>
        <v>0</v>
      </c>
    </row>
    <row r="20" spans="1:74" ht="27" customHeight="1">
      <c r="A20" s="35"/>
      <c r="B20" s="35"/>
      <c r="C20" s="302"/>
      <c r="D20" s="302"/>
      <c r="E20" s="303"/>
      <c r="F20" s="304"/>
      <c r="G20" s="296"/>
      <c r="H20" s="296"/>
      <c r="I20" s="297"/>
      <c r="J20" s="298">
        <f t="shared" si="0"/>
        <v>0</v>
      </c>
      <c r="K20" s="299"/>
      <c r="L20" s="300"/>
      <c r="M20" s="296"/>
      <c r="N20" s="296"/>
      <c r="O20" s="301"/>
      <c r="P20" s="290">
        <f t="shared" si="1"/>
        <v>0</v>
      </c>
      <c r="Q20" s="291"/>
      <c r="R20" s="292"/>
      <c r="S20" s="293"/>
      <c r="T20" s="289"/>
      <c r="U20" s="289"/>
      <c r="V20" s="38"/>
      <c r="W20" s="38"/>
      <c r="AA20" s="42">
        <f t="shared" si="2"/>
      </c>
      <c r="AB20" s="41">
        <f t="shared" si="3"/>
      </c>
      <c r="AC20" s="41">
        <f t="shared" si="4"/>
      </c>
      <c r="AD20" s="41">
        <f t="shared" si="5"/>
      </c>
      <c r="AE20" s="41">
        <f t="shared" si="6"/>
      </c>
      <c r="AF20" s="41">
        <f t="shared" si="7"/>
      </c>
      <c r="AG20" s="41">
        <f t="shared" si="8"/>
      </c>
      <c r="AH20" s="41">
        <f t="shared" si="9"/>
      </c>
      <c r="AI20" s="41">
        <f t="shared" si="10"/>
      </c>
      <c r="AJ20" s="41">
        <f t="shared" si="11"/>
      </c>
      <c r="AK20" s="41">
        <f t="shared" si="12"/>
      </c>
      <c r="AL20" s="41">
        <f t="shared" si="13"/>
      </c>
      <c r="AM20" s="41">
        <f t="shared" si="14"/>
      </c>
      <c r="AN20" s="41">
        <f t="shared" si="15"/>
      </c>
      <c r="AO20" s="41">
        <f t="shared" si="16"/>
      </c>
      <c r="AP20" s="41">
        <f t="shared" si="17"/>
      </c>
      <c r="AQ20" s="41">
        <f t="shared" si="18"/>
      </c>
      <c r="AR20" s="41">
        <f t="shared" si="19"/>
      </c>
      <c r="AS20" s="41">
        <f t="shared" si="20"/>
      </c>
      <c r="AT20" s="41">
        <f t="shared" si="21"/>
      </c>
      <c r="AU20" s="41">
        <f t="shared" si="22"/>
      </c>
      <c r="AV20" s="41">
        <f t="shared" si="23"/>
        <v>0</v>
      </c>
      <c r="BA20" s="42">
        <f t="shared" si="24"/>
      </c>
      <c r="BB20" s="41">
        <f t="shared" si="25"/>
      </c>
      <c r="BC20" s="41">
        <f t="shared" si="26"/>
      </c>
      <c r="BD20" s="41">
        <f t="shared" si="27"/>
      </c>
      <c r="BE20" s="41">
        <f t="shared" si="28"/>
      </c>
      <c r="BF20" s="41">
        <f t="shared" si="29"/>
      </c>
      <c r="BG20" s="41">
        <f t="shared" si="30"/>
      </c>
      <c r="BH20" s="41">
        <f t="shared" si="31"/>
      </c>
      <c r="BI20" s="41">
        <f t="shared" si="32"/>
      </c>
      <c r="BJ20" s="41">
        <f t="shared" si="33"/>
      </c>
      <c r="BK20" s="41">
        <f t="shared" si="34"/>
      </c>
      <c r="BL20" s="41">
        <f t="shared" si="35"/>
      </c>
      <c r="BM20" s="41">
        <f t="shared" si="36"/>
      </c>
      <c r="BN20" s="41">
        <f t="shared" si="37"/>
      </c>
      <c r="BO20" s="41">
        <f t="shared" si="38"/>
      </c>
      <c r="BP20" s="41">
        <f t="shared" si="39"/>
      </c>
      <c r="BQ20" s="41">
        <f t="shared" si="40"/>
      </c>
      <c r="BR20" s="41">
        <f t="shared" si="41"/>
      </c>
      <c r="BS20" s="41">
        <f t="shared" si="42"/>
      </c>
      <c r="BT20" s="41">
        <f t="shared" si="43"/>
      </c>
      <c r="BU20" s="41">
        <f t="shared" si="44"/>
      </c>
      <c r="BV20" s="41">
        <f t="shared" si="45"/>
        <v>0</v>
      </c>
    </row>
    <row r="21" spans="1:74" ht="27" customHeight="1">
      <c r="A21" s="35"/>
      <c r="B21" s="35"/>
      <c r="C21" s="302"/>
      <c r="D21" s="302"/>
      <c r="E21" s="303"/>
      <c r="F21" s="304"/>
      <c r="G21" s="296"/>
      <c r="H21" s="296"/>
      <c r="I21" s="297"/>
      <c r="J21" s="298">
        <f t="shared" si="0"/>
        <v>0</v>
      </c>
      <c r="K21" s="299"/>
      <c r="L21" s="300"/>
      <c r="M21" s="296"/>
      <c r="N21" s="296"/>
      <c r="O21" s="301"/>
      <c r="P21" s="290">
        <f t="shared" si="1"/>
        <v>0</v>
      </c>
      <c r="Q21" s="291"/>
      <c r="R21" s="292"/>
      <c r="S21" s="293"/>
      <c r="T21" s="289"/>
      <c r="U21" s="289"/>
      <c r="V21" s="38"/>
      <c r="W21" s="38"/>
      <c r="AA21" s="42">
        <f t="shared" si="2"/>
      </c>
      <c r="AB21" s="41">
        <f t="shared" si="3"/>
      </c>
      <c r="AC21" s="41">
        <f t="shared" si="4"/>
      </c>
      <c r="AD21" s="41">
        <f t="shared" si="5"/>
      </c>
      <c r="AE21" s="41">
        <f t="shared" si="6"/>
      </c>
      <c r="AF21" s="41">
        <f t="shared" si="7"/>
      </c>
      <c r="AG21" s="41">
        <f t="shared" si="8"/>
      </c>
      <c r="AH21" s="41">
        <f t="shared" si="9"/>
      </c>
      <c r="AI21" s="41">
        <f t="shared" si="10"/>
      </c>
      <c r="AJ21" s="41">
        <f t="shared" si="11"/>
      </c>
      <c r="AK21" s="41">
        <f t="shared" si="12"/>
      </c>
      <c r="AL21" s="41">
        <f t="shared" si="13"/>
      </c>
      <c r="AM21" s="41">
        <f t="shared" si="14"/>
      </c>
      <c r="AN21" s="41">
        <f t="shared" si="15"/>
      </c>
      <c r="AO21" s="41">
        <f t="shared" si="16"/>
      </c>
      <c r="AP21" s="41">
        <f t="shared" si="17"/>
      </c>
      <c r="AQ21" s="41">
        <f t="shared" si="18"/>
      </c>
      <c r="AR21" s="41">
        <f t="shared" si="19"/>
      </c>
      <c r="AS21" s="41">
        <f t="shared" si="20"/>
      </c>
      <c r="AT21" s="41">
        <f t="shared" si="21"/>
      </c>
      <c r="AU21" s="41">
        <f t="shared" si="22"/>
      </c>
      <c r="AV21" s="41">
        <f t="shared" si="23"/>
        <v>0</v>
      </c>
      <c r="BA21" s="42">
        <f t="shared" si="24"/>
      </c>
      <c r="BB21" s="41">
        <f t="shared" si="25"/>
      </c>
      <c r="BC21" s="41">
        <f t="shared" si="26"/>
      </c>
      <c r="BD21" s="41">
        <f t="shared" si="27"/>
      </c>
      <c r="BE21" s="41">
        <f t="shared" si="28"/>
      </c>
      <c r="BF21" s="41">
        <f t="shared" si="29"/>
      </c>
      <c r="BG21" s="41">
        <f t="shared" si="30"/>
      </c>
      <c r="BH21" s="41">
        <f t="shared" si="31"/>
      </c>
      <c r="BI21" s="41">
        <f t="shared" si="32"/>
      </c>
      <c r="BJ21" s="41">
        <f t="shared" si="33"/>
      </c>
      <c r="BK21" s="41">
        <f t="shared" si="34"/>
      </c>
      <c r="BL21" s="41">
        <f t="shared" si="35"/>
      </c>
      <c r="BM21" s="41">
        <f t="shared" si="36"/>
      </c>
      <c r="BN21" s="41">
        <f t="shared" si="37"/>
      </c>
      <c r="BO21" s="41">
        <f t="shared" si="38"/>
      </c>
      <c r="BP21" s="41">
        <f t="shared" si="39"/>
      </c>
      <c r="BQ21" s="41">
        <f t="shared" si="40"/>
      </c>
      <c r="BR21" s="41">
        <f t="shared" si="41"/>
      </c>
      <c r="BS21" s="41">
        <f t="shared" si="42"/>
      </c>
      <c r="BT21" s="41">
        <f t="shared" si="43"/>
      </c>
      <c r="BU21" s="41">
        <f t="shared" si="44"/>
      </c>
      <c r="BV21" s="41">
        <f t="shared" si="45"/>
        <v>0</v>
      </c>
    </row>
    <row r="22" spans="1:74" ht="27" customHeight="1">
      <c r="A22" s="35"/>
      <c r="B22" s="35"/>
      <c r="C22" s="302"/>
      <c r="D22" s="302"/>
      <c r="E22" s="303"/>
      <c r="F22" s="304"/>
      <c r="G22" s="296"/>
      <c r="H22" s="296"/>
      <c r="I22" s="297"/>
      <c r="J22" s="298">
        <f t="shared" si="0"/>
        <v>0</v>
      </c>
      <c r="K22" s="299"/>
      <c r="L22" s="300"/>
      <c r="M22" s="296"/>
      <c r="N22" s="296"/>
      <c r="O22" s="301"/>
      <c r="P22" s="290">
        <f t="shared" si="1"/>
        <v>0</v>
      </c>
      <c r="Q22" s="291"/>
      <c r="R22" s="292"/>
      <c r="S22" s="293"/>
      <c r="T22" s="289"/>
      <c r="U22" s="289"/>
      <c r="V22" s="38"/>
      <c r="W22" s="38"/>
      <c r="AA22" s="42">
        <f t="shared" si="2"/>
      </c>
      <c r="AB22" s="41">
        <f t="shared" si="3"/>
      </c>
      <c r="AC22" s="41">
        <f t="shared" si="4"/>
      </c>
      <c r="AD22" s="41">
        <f t="shared" si="5"/>
      </c>
      <c r="AE22" s="41">
        <f t="shared" si="6"/>
      </c>
      <c r="AF22" s="41">
        <f t="shared" si="7"/>
      </c>
      <c r="AG22" s="41">
        <f t="shared" si="8"/>
      </c>
      <c r="AH22" s="41">
        <f t="shared" si="9"/>
      </c>
      <c r="AI22" s="41">
        <f t="shared" si="10"/>
      </c>
      <c r="AJ22" s="41">
        <f t="shared" si="11"/>
      </c>
      <c r="AK22" s="41">
        <f t="shared" si="12"/>
      </c>
      <c r="AL22" s="41">
        <f t="shared" si="13"/>
      </c>
      <c r="AM22" s="41">
        <f t="shared" si="14"/>
      </c>
      <c r="AN22" s="41">
        <f t="shared" si="15"/>
      </c>
      <c r="AO22" s="41">
        <f t="shared" si="16"/>
      </c>
      <c r="AP22" s="41">
        <f t="shared" si="17"/>
      </c>
      <c r="AQ22" s="41">
        <f t="shared" si="18"/>
      </c>
      <c r="AR22" s="41">
        <f t="shared" si="19"/>
      </c>
      <c r="AS22" s="41">
        <f t="shared" si="20"/>
      </c>
      <c r="AT22" s="41">
        <f t="shared" si="21"/>
      </c>
      <c r="AU22" s="41">
        <f t="shared" si="22"/>
      </c>
      <c r="AV22" s="41">
        <f t="shared" si="23"/>
        <v>0</v>
      </c>
      <c r="BA22" s="42">
        <f t="shared" si="24"/>
      </c>
      <c r="BB22" s="41">
        <f t="shared" si="25"/>
      </c>
      <c r="BC22" s="41">
        <f t="shared" si="26"/>
      </c>
      <c r="BD22" s="41">
        <f t="shared" si="27"/>
      </c>
      <c r="BE22" s="41">
        <f t="shared" si="28"/>
      </c>
      <c r="BF22" s="41">
        <f t="shared" si="29"/>
      </c>
      <c r="BG22" s="41">
        <f t="shared" si="30"/>
      </c>
      <c r="BH22" s="41">
        <f t="shared" si="31"/>
      </c>
      <c r="BI22" s="41">
        <f t="shared" si="32"/>
      </c>
      <c r="BJ22" s="41">
        <f t="shared" si="33"/>
      </c>
      <c r="BK22" s="41">
        <f t="shared" si="34"/>
      </c>
      <c r="BL22" s="41">
        <f t="shared" si="35"/>
      </c>
      <c r="BM22" s="41">
        <f t="shared" si="36"/>
      </c>
      <c r="BN22" s="41">
        <f t="shared" si="37"/>
      </c>
      <c r="BO22" s="41">
        <f t="shared" si="38"/>
      </c>
      <c r="BP22" s="41">
        <f t="shared" si="39"/>
      </c>
      <c r="BQ22" s="41">
        <f t="shared" si="40"/>
      </c>
      <c r="BR22" s="41">
        <f t="shared" si="41"/>
      </c>
      <c r="BS22" s="41">
        <f t="shared" si="42"/>
      </c>
      <c r="BT22" s="41">
        <f t="shared" si="43"/>
      </c>
      <c r="BU22" s="41">
        <f t="shared" si="44"/>
      </c>
      <c r="BV22" s="41">
        <f t="shared" si="45"/>
        <v>0</v>
      </c>
    </row>
    <row r="23" spans="1:74" ht="27" customHeight="1">
      <c r="A23" s="35"/>
      <c r="B23" s="35"/>
      <c r="C23" s="302"/>
      <c r="D23" s="302"/>
      <c r="E23" s="303"/>
      <c r="F23" s="304"/>
      <c r="G23" s="296"/>
      <c r="H23" s="296"/>
      <c r="I23" s="297"/>
      <c r="J23" s="298">
        <f t="shared" si="0"/>
        <v>0</v>
      </c>
      <c r="K23" s="299"/>
      <c r="L23" s="300"/>
      <c r="M23" s="296"/>
      <c r="N23" s="296"/>
      <c r="O23" s="301"/>
      <c r="P23" s="290">
        <f t="shared" si="1"/>
        <v>0</v>
      </c>
      <c r="Q23" s="291"/>
      <c r="R23" s="292"/>
      <c r="S23" s="293"/>
      <c r="T23" s="289"/>
      <c r="U23" s="289"/>
      <c r="V23" s="38"/>
      <c r="W23" s="38"/>
      <c r="AA23" s="42">
        <f t="shared" si="2"/>
      </c>
      <c r="AB23" s="41">
        <f t="shared" si="3"/>
      </c>
      <c r="AC23" s="41">
        <f t="shared" si="4"/>
      </c>
      <c r="AD23" s="41">
        <f t="shared" si="5"/>
      </c>
      <c r="AE23" s="41">
        <f t="shared" si="6"/>
      </c>
      <c r="AF23" s="41">
        <f t="shared" si="7"/>
      </c>
      <c r="AG23" s="41">
        <f t="shared" si="8"/>
      </c>
      <c r="AH23" s="41">
        <f t="shared" si="9"/>
      </c>
      <c r="AI23" s="41">
        <f t="shared" si="10"/>
      </c>
      <c r="AJ23" s="41">
        <f t="shared" si="11"/>
      </c>
      <c r="AK23" s="41">
        <f t="shared" si="12"/>
      </c>
      <c r="AL23" s="41">
        <f t="shared" si="13"/>
      </c>
      <c r="AM23" s="41">
        <f t="shared" si="14"/>
      </c>
      <c r="AN23" s="41">
        <f t="shared" si="15"/>
      </c>
      <c r="AO23" s="41">
        <f t="shared" si="16"/>
      </c>
      <c r="AP23" s="41">
        <f t="shared" si="17"/>
      </c>
      <c r="AQ23" s="41">
        <f t="shared" si="18"/>
      </c>
      <c r="AR23" s="41">
        <f t="shared" si="19"/>
      </c>
      <c r="AS23" s="41">
        <f t="shared" si="20"/>
      </c>
      <c r="AT23" s="41">
        <f t="shared" si="21"/>
      </c>
      <c r="AU23" s="41">
        <f t="shared" si="22"/>
      </c>
      <c r="AV23" s="41">
        <f t="shared" si="23"/>
        <v>0</v>
      </c>
      <c r="BA23" s="42">
        <f t="shared" si="24"/>
      </c>
      <c r="BB23" s="41">
        <f t="shared" si="25"/>
      </c>
      <c r="BC23" s="41">
        <f t="shared" si="26"/>
      </c>
      <c r="BD23" s="41">
        <f t="shared" si="27"/>
      </c>
      <c r="BE23" s="41">
        <f t="shared" si="28"/>
      </c>
      <c r="BF23" s="41">
        <f t="shared" si="29"/>
      </c>
      <c r="BG23" s="41">
        <f t="shared" si="30"/>
      </c>
      <c r="BH23" s="41">
        <f t="shared" si="31"/>
      </c>
      <c r="BI23" s="41">
        <f t="shared" si="32"/>
      </c>
      <c r="BJ23" s="41">
        <f t="shared" si="33"/>
      </c>
      <c r="BK23" s="41">
        <f t="shared" si="34"/>
      </c>
      <c r="BL23" s="41">
        <f t="shared" si="35"/>
      </c>
      <c r="BM23" s="41">
        <f t="shared" si="36"/>
      </c>
      <c r="BN23" s="41">
        <f t="shared" si="37"/>
      </c>
      <c r="BO23" s="41">
        <f t="shared" si="38"/>
      </c>
      <c r="BP23" s="41">
        <f t="shared" si="39"/>
      </c>
      <c r="BQ23" s="41">
        <f t="shared" si="40"/>
      </c>
      <c r="BR23" s="41">
        <f t="shared" si="41"/>
      </c>
      <c r="BS23" s="41">
        <f t="shared" si="42"/>
      </c>
      <c r="BT23" s="41">
        <f t="shared" si="43"/>
      </c>
      <c r="BU23" s="41">
        <f t="shared" si="44"/>
      </c>
      <c r="BV23" s="41">
        <f t="shared" si="45"/>
        <v>0</v>
      </c>
    </row>
    <row r="24" spans="1:74" ht="27" customHeight="1">
      <c r="A24" s="35"/>
      <c r="B24" s="35"/>
      <c r="C24" s="302"/>
      <c r="D24" s="302"/>
      <c r="E24" s="303"/>
      <c r="F24" s="304"/>
      <c r="G24" s="296"/>
      <c r="H24" s="296"/>
      <c r="I24" s="297"/>
      <c r="J24" s="298">
        <f t="shared" si="0"/>
        <v>0</v>
      </c>
      <c r="K24" s="299"/>
      <c r="L24" s="300"/>
      <c r="M24" s="296"/>
      <c r="N24" s="296"/>
      <c r="O24" s="301"/>
      <c r="P24" s="290">
        <f t="shared" si="1"/>
        <v>0</v>
      </c>
      <c r="Q24" s="291"/>
      <c r="R24" s="292"/>
      <c r="S24" s="293"/>
      <c r="T24" s="289"/>
      <c r="U24" s="289"/>
      <c r="V24" s="38"/>
      <c r="W24" s="38"/>
      <c r="AA24" s="42">
        <f t="shared" si="2"/>
      </c>
      <c r="AB24" s="41">
        <f t="shared" si="3"/>
      </c>
      <c r="AC24" s="41">
        <f t="shared" si="4"/>
      </c>
      <c r="AD24" s="41">
        <f t="shared" si="5"/>
      </c>
      <c r="AE24" s="41">
        <f t="shared" si="6"/>
      </c>
      <c r="AF24" s="41">
        <f t="shared" si="7"/>
      </c>
      <c r="AG24" s="41">
        <f t="shared" si="8"/>
      </c>
      <c r="AH24" s="41">
        <f t="shared" si="9"/>
      </c>
      <c r="AI24" s="41">
        <f t="shared" si="10"/>
      </c>
      <c r="AJ24" s="41">
        <f t="shared" si="11"/>
      </c>
      <c r="AK24" s="41">
        <f t="shared" si="12"/>
      </c>
      <c r="AL24" s="41">
        <f t="shared" si="13"/>
      </c>
      <c r="AM24" s="41">
        <f t="shared" si="14"/>
      </c>
      <c r="AN24" s="41">
        <f t="shared" si="15"/>
      </c>
      <c r="AO24" s="41">
        <f t="shared" si="16"/>
      </c>
      <c r="AP24" s="41">
        <f t="shared" si="17"/>
      </c>
      <c r="AQ24" s="41">
        <f t="shared" si="18"/>
      </c>
      <c r="AR24" s="41">
        <f t="shared" si="19"/>
      </c>
      <c r="AS24" s="41">
        <f t="shared" si="20"/>
      </c>
      <c r="AT24" s="41">
        <f t="shared" si="21"/>
      </c>
      <c r="AU24" s="41">
        <f t="shared" si="22"/>
      </c>
      <c r="AV24" s="41">
        <f t="shared" si="23"/>
        <v>0</v>
      </c>
      <c r="BA24" s="42">
        <f t="shared" si="24"/>
      </c>
      <c r="BB24" s="41">
        <f t="shared" si="25"/>
      </c>
      <c r="BC24" s="41">
        <f t="shared" si="26"/>
      </c>
      <c r="BD24" s="41">
        <f t="shared" si="27"/>
      </c>
      <c r="BE24" s="41">
        <f t="shared" si="28"/>
      </c>
      <c r="BF24" s="41">
        <f t="shared" si="29"/>
      </c>
      <c r="BG24" s="41">
        <f t="shared" si="30"/>
      </c>
      <c r="BH24" s="41">
        <f t="shared" si="31"/>
      </c>
      <c r="BI24" s="41">
        <f t="shared" si="32"/>
      </c>
      <c r="BJ24" s="41">
        <f t="shared" si="33"/>
      </c>
      <c r="BK24" s="41">
        <f t="shared" si="34"/>
      </c>
      <c r="BL24" s="41">
        <f t="shared" si="35"/>
      </c>
      <c r="BM24" s="41">
        <f t="shared" si="36"/>
      </c>
      <c r="BN24" s="41">
        <f t="shared" si="37"/>
      </c>
      <c r="BO24" s="41">
        <f t="shared" si="38"/>
      </c>
      <c r="BP24" s="41">
        <f t="shared" si="39"/>
      </c>
      <c r="BQ24" s="41">
        <f t="shared" si="40"/>
      </c>
      <c r="BR24" s="41">
        <f t="shared" si="41"/>
      </c>
      <c r="BS24" s="41">
        <f t="shared" si="42"/>
      </c>
      <c r="BT24" s="41">
        <f t="shared" si="43"/>
      </c>
      <c r="BU24" s="41">
        <f t="shared" si="44"/>
      </c>
      <c r="BV24" s="41">
        <f t="shared" si="45"/>
        <v>0</v>
      </c>
    </row>
    <row r="25" spans="1:74" ht="27" customHeight="1">
      <c r="A25" s="35"/>
      <c r="B25" s="35"/>
      <c r="C25" s="302"/>
      <c r="D25" s="302"/>
      <c r="E25" s="303"/>
      <c r="F25" s="304"/>
      <c r="G25" s="296"/>
      <c r="H25" s="296"/>
      <c r="I25" s="297"/>
      <c r="J25" s="298">
        <f t="shared" si="0"/>
        <v>0</v>
      </c>
      <c r="K25" s="299"/>
      <c r="L25" s="300"/>
      <c r="M25" s="296"/>
      <c r="N25" s="296"/>
      <c r="O25" s="301"/>
      <c r="P25" s="290">
        <f t="shared" si="1"/>
        <v>0</v>
      </c>
      <c r="Q25" s="291"/>
      <c r="R25" s="292"/>
      <c r="S25" s="293"/>
      <c r="T25" s="289"/>
      <c r="U25" s="289"/>
      <c r="V25" s="38"/>
      <c r="W25" s="38"/>
      <c r="AA25" s="42">
        <f t="shared" si="2"/>
      </c>
      <c r="AB25" s="41">
        <f t="shared" si="3"/>
      </c>
      <c r="AC25" s="41">
        <f t="shared" si="4"/>
      </c>
      <c r="AD25" s="41">
        <f t="shared" si="5"/>
      </c>
      <c r="AE25" s="41">
        <f t="shared" si="6"/>
      </c>
      <c r="AF25" s="41">
        <f t="shared" si="7"/>
      </c>
      <c r="AG25" s="41">
        <f t="shared" si="8"/>
      </c>
      <c r="AH25" s="41">
        <f t="shared" si="9"/>
      </c>
      <c r="AI25" s="41">
        <f t="shared" si="10"/>
      </c>
      <c r="AJ25" s="41">
        <f t="shared" si="11"/>
      </c>
      <c r="AK25" s="41">
        <f t="shared" si="12"/>
      </c>
      <c r="AL25" s="41">
        <f t="shared" si="13"/>
      </c>
      <c r="AM25" s="41">
        <f t="shared" si="14"/>
      </c>
      <c r="AN25" s="41">
        <f t="shared" si="15"/>
      </c>
      <c r="AO25" s="41">
        <f t="shared" si="16"/>
      </c>
      <c r="AP25" s="41">
        <f t="shared" si="17"/>
      </c>
      <c r="AQ25" s="41">
        <f t="shared" si="18"/>
      </c>
      <c r="AR25" s="41">
        <f t="shared" si="19"/>
      </c>
      <c r="AS25" s="41">
        <f t="shared" si="20"/>
      </c>
      <c r="AT25" s="41">
        <f t="shared" si="21"/>
      </c>
      <c r="AU25" s="41">
        <f t="shared" si="22"/>
      </c>
      <c r="AV25" s="41">
        <f t="shared" si="23"/>
        <v>0</v>
      </c>
      <c r="BA25" s="42">
        <f t="shared" si="24"/>
      </c>
      <c r="BB25" s="41">
        <f t="shared" si="25"/>
      </c>
      <c r="BC25" s="41">
        <f t="shared" si="26"/>
      </c>
      <c r="BD25" s="41">
        <f t="shared" si="27"/>
      </c>
      <c r="BE25" s="41">
        <f t="shared" si="28"/>
      </c>
      <c r="BF25" s="41">
        <f t="shared" si="29"/>
      </c>
      <c r="BG25" s="41">
        <f t="shared" si="30"/>
      </c>
      <c r="BH25" s="41">
        <f t="shared" si="31"/>
      </c>
      <c r="BI25" s="41">
        <f t="shared" si="32"/>
      </c>
      <c r="BJ25" s="41">
        <f t="shared" si="33"/>
      </c>
      <c r="BK25" s="41">
        <f t="shared" si="34"/>
      </c>
      <c r="BL25" s="41">
        <f t="shared" si="35"/>
      </c>
      <c r="BM25" s="41">
        <f t="shared" si="36"/>
      </c>
      <c r="BN25" s="41">
        <f t="shared" si="37"/>
      </c>
      <c r="BO25" s="41">
        <f t="shared" si="38"/>
      </c>
      <c r="BP25" s="41">
        <f t="shared" si="39"/>
      </c>
      <c r="BQ25" s="41">
        <f t="shared" si="40"/>
      </c>
      <c r="BR25" s="41">
        <f t="shared" si="41"/>
      </c>
      <c r="BS25" s="41">
        <f t="shared" si="42"/>
      </c>
      <c r="BT25" s="41">
        <f t="shared" si="43"/>
      </c>
      <c r="BU25" s="41">
        <f t="shared" si="44"/>
      </c>
      <c r="BV25" s="41">
        <f t="shared" si="45"/>
        <v>0</v>
      </c>
    </row>
    <row r="26" spans="1:74" ht="27" customHeight="1">
      <c r="A26" s="35"/>
      <c r="B26" s="35"/>
      <c r="C26" s="302"/>
      <c r="D26" s="302"/>
      <c r="E26" s="303"/>
      <c r="F26" s="304"/>
      <c r="G26" s="296"/>
      <c r="H26" s="296"/>
      <c r="I26" s="297"/>
      <c r="J26" s="298">
        <f t="shared" si="0"/>
        <v>0</v>
      </c>
      <c r="K26" s="299"/>
      <c r="L26" s="300"/>
      <c r="M26" s="296"/>
      <c r="N26" s="296"/>
      <c r="O26" s="301"/>
      <c r="P26" s="290">
        <f t="shared" si="1"/>
        <v>0</v>
      </c>
      <c r="Q26" s="291"/>
      <c r="R26" s="292"/>
      <c r="S26" s="293"/>
      <c r="T26" s="289"/>
      <c r="U26" s="289"/>
      <c r="V26" s="38"/>
      <c r="W26" s="38"/>
      <c r="AA26" s="42">
        <f t="shared" si="2"/>
      </c>
      <c r="AB26" s="41">
        <f t="shared" si="3"/>
      </c>
      <c r="AC26" s="41">
        <f t="shared" si="4"/>
      </c>
      <c r="AD26" s="41">
        <f t="shared" si="5"/>
      </c>
      <c r="AE26" s="41">
        <f t="shared" si="6"/>
      </c>
      <c r="AF26" s="41">
        <f t="shared" si="7"/>
      </c>
      <c r="AG26" s="41">
        <f t="shared" si="8"/>
      </c>
      <c r="AH26" s="41">
        <f t="shared" si="9"/>
      </c>
      <c r="AI26" s="41">
        <f t="shared" si="10"/>
      </c>
      <c r="AJ26" s="41">
        <f t="shared" si="11"/>
      </c>
      <c r="AK26" s="41">
        <f t="shared" si="12"/>
      </c>
      <c r="AL26" s="41">
        <f t="shared" si="13"/>
      </c>
      <c r="AM26" s="41">
        <f t="shared" si="14"/>
      </c>
      <c r="AN26" s="41">
        <f t="shared" si="15"/>
      </c>
      <c r="AO26" s="41">
        <f t="shared" si="16"/>
      </c>
      <c r="AP26" s="41">
        <f t="shared" si="17"/>
      </c>
      <c r="AQ26" s="41">
        <f t="shared" si="18"/>
      </c>
      <c r="AR26" s="41">
        <f t="shared" si="19"/>
      </c>
      <c r="AS26" s="41">
        <f t="shared" si="20"/>
      </c>
      <c r="AT26" s="41">
        <f t="shared" si="21"/>
      </c>
      <c r="AU26" s="41">
        <f t="shared" si="22"/>
      </c>
      <c r="AV26" s="41">
        <f t="shared" si="23"/>
        <v>0</v>
      </c>
      <c r="BA26" s="42">
        <f t="shared" si="24"/>
      </c>
      <c r="BB26" s="41">
        <f t="shared" si="25"/>
      </c>
      <c r="BC26" s="41">
        <f t="shared" si="26"/>
      </c>
      <c r="BD26" s="41">
        <f t="shared" si="27"/>
      </c>
      <c r="BE26" s="41">
        <f t="shared" si="28"/>
      </c>
      <c r="BF26" s="41">
        <f t="shared" si="29"/>
      </c>
      <c r="BG26" s="41">
        <f t="shared" si="30"/>
      </c>
      <c r="BH26" s="41">
        <f t="shared" si="31"/>
      </c>
      <c r="BI26" s="41">
        <f t="shared" si="32"/>
      </c>
      <c r="BJ26" s="41">
        <f t="shared" si="33"/>
      </c>
      <c r="BK26" s="41">
        <f t="shared" si="34"/>
      </c>
      <c r="BL26" s="41">
        <f t="shared" si="35"/>
      </c>
      <c r="BM26" s="41">
        <f t="shared" si="36"/>
      </c>
      <c r="BN26" s="41">
        <f t="shared" si="37"/>
      </c>
      <c r="BO26" s="41">
        <f t="shared" si="38"/>
      </c>
      <c r="BP26" s="41">
        <f t="shared" si="39"/>
      </c>
      <c r="BQ26" s="41">
        <f t="shared" si="40"/>
      </c>
      <c r="BR26" s="41">
        <f t="shared" si="41"/>
      </c>
      <c r="BS26" s="41">
        <f t="shared" si="42"/>
      </c>
      <c r="BT26" s="41">
        <f t="shared" si="43"/>
      </c>
      <c r="BU26" s="41">
        <f t="shared" si="44"/>
      </c>
      <c r="BV26" s="41">
        <f t="shared" si="45"/>
        <v>0</v>
      </c>
    </row>
    <row r="27" spans="1:74" ht="27" customHeight="1">
      <c r="A27" s="35"/>
      <c r="B27" s="35"/>
      <c r="C27" s="302"/>
      <c r="D27" s="302"/>
      <c r="E27" s="303"/>
      <c r="F27" s="304"/>
      <c r="G27" s="296"/>
      <c r="H27" s="296"/>
      <c r="I27" s="297"/>
      <c r="J27" s="298">
        <f t="shared" si="0"/>
        <v>0</v>
      </c>
      <c r="K27" s="299"/>
      <c r="L27" s="300"/>
      <c r="M27" s="296"/>
      <c r="N27" s="296"/>
      <c r="O27" s="301"/>
      <c r="P27" s="290">
        <f t="shared" si="1"/>
        <v>0</v>
      </c>
      <c r="Q27" s="291"/>
      <c r="R27" s="292"/>
      <c r="S27" s="293"/>
      <c r="T27" s="289"/>
      <c r="U27" s="289"/>
      <c r="V27" s="38"/>
      <c r="W27" s="38"/>
      <c r="AA27" s="42">
        <f t="shared" si="2"/>
      </c>
      <c r="AB27" s="41">
        <f t="shared" si="3"/>
      </c>
      <c r="AC27" s="41">
        <f t="shared" si="4"/>
      </c>
      <c r="AD27" s="41">
        <f t="shared" si="5"/>
      </c>
      <c r="AE27" s="41">
        <f t="shared" si="6"/>
      </c>
      <c r="AF27" s="41">
        <f t="shared" si="7"/>
      </c>
      <c r="AG27" s="41">
        <f t="shared" si="8"/>
      </c>
      <c r="AH27" s="41">
        <f t="shared" si="9"/>
      </c>
      <c r="AI27" s="41">
        <f t="shared" si="10"/>
      </c>
      <c r="AJ27" s="41">
        <f t="shared" si="11"/>
      </c>
      <c r="AK27" s="41">
        <f t="shared" si="12"/>
      </c>
      <c r="AL27" s="41">
        <f t="shared" si="13"/>
      </c>
      <c r="AM27" s="41">
        <f t="shared" si="14"/>
      </c>
      <c r="AN27" s="41">
        <f t="shared" si="15"/>
      </c>
      <c r="AO27" s="41">
        <f t="shared" si="16"/>
      </c>
      <c r="AP27" s="41">
        <f t="shared" si="17"/>
      </c>
      <c r="AQ27" s="41">
        <f t="shared" si="18"/>
      </c>
      <c r="AR27" s="41">
        <f t="shared" si="19"/>
      </c>
      <c r="AS27" s="41">
        <f t="shared" si="20"/>
      </c>
      <c r="AT27" s="41">
        <f t="shared" si="21"/>
      </c>
      <c r="AU27" s="41">
        <f t="shared" si="22"/>
      </c>
      <c r="AV27" s="41">
        <f t="shared" si="23"/>
        <v>0</v>
      </c>
      <c r="BA27" s="42">
        <f t="shared" si="24"/>
      </c>
      <c r="BB27" s="41">
        <f t="shared" si="25"/>
      </c>
      <c r="BC27" s="41">
        <f t="shared" si="26"/>
      </c>
      <c r="BD27" s="41">
        <f t="shared" si="27"/>
      </c>
      <c r="BE27" s="41">
        <f t="shared" si="28"/>
      </c>
      <c r="BF27" s="41">
        <f t="shared" si="29"/>
      </c>
      <c r="BG27" s="41">
        <f t="shared" si="30"/>
      </c>
      <c r="BH27" s="41">
        <f t="shared" si="31"/>
      </c>
      <c r="BI27" s="41">
        <f t="shared" si="32"/>
      </c>
      <c r="BJ27" s="41">
        <f t="shared" si="33"/>
      </c>
      <c r="BK27" s="41">
        <f t="shared" si="34"/>
      </c>
      <c r="BL27" s="41">
        <f t="shared" si="35"/>
      </c>
      <c r="BM27" s="41">
        <f t="shared" si="36"/>
      </c>
      <c r="BN27" s="41">
        <f t="shared" si="37"/>
      </c>
      <c r="BO27" s="41">
        <f t="shared" si="38"/>
      </c>
      <c r="BP27" s="41">
        <f t="shared" si="39"/>
      </c>
      <c r="BQ27" s="41">
        <f t="shared" si="40"/>
      </c>
      <c r="BR27" s="41">
        <f t="shared" si="41"/>
      </c>
      <c r="BS27" s="41">
        <f t="shared" si="42"/>
      </c>
      <c r="BT27" s="41">
        <f t="shared" si="43"/>
      </c>
      <c r="BU27" s="41">
        <f t="shared" si="44"/>
      </c>
      <c r="BV27" s="41">
        <f t="shared" si="45"/>
        <v>0</v>
      </c>
    </row>
    <row r="28" spans="1:74" ht="27" customHeight="1">
      <c r="A28" s="35"/>
      <c r="B28" s="35"/>
      <c r="C28" s="302"/>
      <c r="D28" s="302"/>
      <c r="E28" s="303"/>
      <c r="F28" s="304"/>
      <c r="G28" s="296"/>
      <c r="H28" s="296"/>
      <c r="I28" s="297"/>
      <c r="J28" s="298">
        <f t="shared" si="0"/>
        <v>0</v>
      </c>
      <c r="K28" s="299"/>
      <c r="L28" s="300"/>
      <c r="M28" s="296"/>
      <c r="N28" s="296"/>
      <c r="O28" s="301"/>
      <c r="P28" s="290">
        <f t="shared" si="1"/>
        <v>0</v>
      </c>
      <c r="Q28" s="291"/>
      <c r="R28" s="292"/>
      <c r="S28" s="293"/>
      <c r="T28" s="289"/>
      <c r="U28" s="289"/>
      <c r="V28" s="38"/>
      <c r="W28" s="38"/>
      <c r="AA28" s="42">
        <f t="shared" si="2"/>
      </c>
      <c r="AB28" s="41">
        <f t="shared" si="3"/>
      </c>
      <c r="AC28" s="41">
        <f t="shared" si="4"/>
      </c>
      <c r="AD28" s="41">
        <f t="shared" si="5"/>
      </c>
      <c r="AE28" s="41">
        <f t="shared" si="6"/>
      </c>
      <c r="AF28" s="41">
        <f t="shared" si="7"/>
      </c>
      <c r="AG28" s="41">
        <f t="shared" si="8"/>
      </c>
      <c r="AH28" s="41">
        <f t="shared" si="9"/>
      </c>
      <c r="AI28" s="41">
        <f t="shared" si="10"/>
      </c>
      <c r="AJ28" s="41">
        <f t="shared" si="11"/>
      </c>
      <c r="AK28" s="41">
        <f t="shared" si="12"/>
      </c>
      <c r="AL28" s="41">
        <f t="shared" si="13"/>
      </c>
      <c r="AM28" s="41">
        <f t="shared" si="14"/>
      </c>
      <c r="AN28" s="41">
        <f t="shared" si="15"/>
      </c>
      <c r="AO28" s="41">
        <f t="shared" si="16"/>
      </c>
      <c r="AP28" s="41">
        <f t="shared" si="17"/>
      </c>
      <c r="AQ28" s="41">
        <f t="shared" si="18"/>
      </c>
      <c r="AR28" s="41">
        <f t="shared" si="19"/>
      </c>
      <c r="AS28" s="41">
        <f t="shared" si="20"/>
      </c>
      <c r="AT28" s="41">
        <f t="shared" si="21"/>
      </c>
      <c r="AU28" s="41">
        <f t="shared" si="22"/>
      </c>
      <c r="AV28" s="41">
        <f t="shared" si="23"/>
        <v>0</v>
      </c>
      <c r="BA28" s="42">
        <f t="shared" si="24"/>
      </c>
      <c r="BB28" s="41">
        <f t="shared" si="25"/>
      </c>
      <c r="BC28" s="41">
        <f t="shared" si="26"/>
      </c>
      <c r="BD28" s="41">
        <f t="shared" si="27"/>
      </c>
      <c r="BE28" s="41">
        <f t="shared" si="28"/>
      </c>
      <c r="BF28" s="41">
        <f t="shared" si="29"/>
      </c>
      <c r="BG28" s="41">
        <f t="shared" si="30"/>
      </c>
      <c r="BH28" s="41">
        <f t="shared" si="31"/>
      </c>
      <c r="BI28" s="41">
        <f t="shared" si="32"/>
      </c>
      <c r="BJ28" s="41">
        <f t="shared" si="33"/>
      </c>
      <c r="BK28" s="41">
        <f t="shared" si="34"/>
      </c>
      <c r="BL28" s="41">
        <f t="shared" si="35"/>
      </c>
      <c r="BM28" s="41">
        <f t="shared" si="36"/>
      </c>
      <c r="BN28" s="41">
        <f t="shared" si="37"/>
      </c>
      <c r="BO28" s="41">
        <f t="shared" si="38"/>
      </c>
      <c r="BP28" s="41">
        <f t="shared" si="39"/>
      </c>
      <c r="BQ28" s="41">
        <f t="shared" si="40"/>
      </c>
      <c r="BR28" s="41">
        <f t="shared" si="41"/>
      </c>
      <c r="BS28" s="41">
        <f t="shared" si="42"/>
      </c>
      <c r="BT28" s="41">
        <f t="shared" si="43"/>
      </c>
      <c r="BU28" s="41">
        <f t="shared" si="44"/>
      </c>
      <c r="BV28" s="41">
        <f t="shared" si="45"/>
        <v>0</v>
      </c>
    </row>
    <row r="29" spans="1:74" ht="27" customHeight="1" thickBot="1">
      <c r="A29" s="36"/>
      <c r="B29" s="36"/>
      <c r="C29" s="326"/>
      <c r="D29" s="326"/>
      <c r="E29" s="327"/>
      <c r="F29" s="328"/>
      <c r="G29" s="307"/>
      <c r="H29" s="307"/>
      <c r="I29" s="329"/>
      <c r="J29" s="330">
        <f t="shared" si="0"/>
        <v>0</v>
      </c>
      <c r="K29" s="331"/>
      <c r="L29" s="309"/>
      <c r="M29" s="307"/>
      <c r="N29" s="307"/>
      <c r="O29" s="308"/>
      <c r="P29" s="290">
        <f t="shared" si="1"/>
        <v>0</v>
      </c>
      <c r="Q29" s="291"/>
      <c r="R29" s="324"/>
      <c r="S29" s="325"/>
      <c r="T29" s="313"/>
      <c r="U29" s="313"/>
      <c r="V29" s="39"/>
      <c r="W29" s="39"/>
      <c r="AA29" s="42">
        <f t="shared" si="2"/>
      </c>
      <c r="AB29" s="41">
        <f t="shared" si="3"/>
      </c>
      <c r="AC29" s="41">
        <f t="shared" si="4"/>
      </c>
      <c r="AD29" s="41">
        <f t="shared" si="5"/>
      </c>
      <c r="AE29" s="41">
        <f t="shared" si="6"/>
      </c>
      <c r="AF29" s="41">
        <f t="shared" si="7"/>
      </c>
      <c r="AG29" s="41">
        <f t="shared" si="8"/>
      </c>
      <c r="AH29" s="41">
        <f t="shared" si="9"/>
      </c>
      <c r="AI29" s="41">
        <f t="shared" si="10"/>
      </c>
      <c r="AJ29" s="41">
        <f t="shared" si="11"/>
      </c>
      <c r="AK29" s="41">
        <f t="shared" si="12"/>
      </c>
      <c r="AL29" s="41">
        <f t="shared" si="13"/>
      </c>
      <c r="AM29" s="41">
        <f t="shared" si="14"/>
      </c>
      <c r="AN29" s="41">
        <f t="shared" si="15"/>
      </c>
      <c r="AO29" s="41">
        <f t="shared" si="16"/>
      </c>
      <c r="AP29" s="41">
        <f t="shared" si="17"/>
      </c>
      <c r="AQ29" s="41">
        <f t="shared" si="18"/>
      </c>
      <c r="AR29" s="41">
        <f t="shared" si="19"/>
      </c>
      <c r="AS29" s="41">
        <f t="shared" si="20"/>
      </c>
      <c r="AT29" s="41">
        <f t="shared" si="21"/>
      </c>
      <c r="AU29" s="41">
        <f t="shared" si="22"/>
      </c>
      <c r="AV29" s="41">
        <f t="shared" si="23"/>
        <v>0</v>
      </c>
      <c r="BA29" s="42">
        <f t="shared" si="24"/>
      </c>
      <c r="BB29" s="41">
        <f t="shared" si="25"/>
      </c>
      <c r="BC29" s="41">
        <f t="shared" si="26"/>
      </c>
      <c r="BD29" s="41">
        <f t="shared" si="27"/>
      </c>
      <c r="BE29" s="41">
        <f t="shared" si="28"/>
      </c>
      <c r="BF29" s="41">
        <f t="shared" si="29"/>
      </c>
      <c r="BG29" s="41">
        <f t="shared" si="30"/>
      </c>
      <c r="BH29" s="41">
        <f t="shared" si="31"/>
      </c>
      <c r="BI29" s="41">
        <f t="shared" si="32"/>
      </c>
      <c r="BJ29" s="41">
        <f t="shared" si="33"/>
      </c>
      <c r="BK29" s="41">
        <f t="shared" si="34"/>
      </c>
      <c r="BL29" s="41">
        <f t="shared" si="35"/>
      </c>
      <c r="BM29" s="41">
        <f t="shared" si="36"/>
      </c>
      <c r="BN29" s="41">
        <f t="shared" si="37"/>
      </c>
      <c r="BO29" s="41">
        <f t="shared" si="38"/>
      </c>
      <c r="BP29" s="41">
        <f t="shared" si="39"/>
      </c>
      <c r="BQ29" s="41">
        <f t="shared" si="40"/>
      </c>
      <c r="BR29" s="41">
        <f t="shared" si="41"/>
      </c>
      <c r="BS29" s="41">
        <f t="shared" si="42"/>
      </c>
      <c r="BT29" s="41">
        <f t="shared" si="43"/>
      </c>
      <c r="BU29" s="41">
        <f t="shared" si="44"/>
      </c>
      <c r="BV29" s="41">
        <f t="shared" si="45"/>
        <v>0</v>
      </c>
    </row>
    <row r="30" spans="1:23" ht="27" customHeight="1" thickTop="1">
      <c r="A30" s="305" t="s">
        <v>49</v>
      </c>
      <c r="B30" s="306"/>
      <c r="C30" s="306"/>
      <c r="D30" s="306"/>
      <c r="E30" s="306"/>
      <c r="F30" s="314"/>
      <c r="G30" s="315"/>
      <c r="H30" s="315"/>
      <c r="I30" s="316"/>
      <c r="J30" s="317">
        <f>SUM(J8:K29)</f>
        <v>0</v>
      </c>
      <c r="K30" s="318"/>
      <c r="L30" s="319"/>
      <c r="M30" s="315"/>
      <c r="N30" s="315"/>
      <c r="O30" s="316"/>
      <c r="P30" s="320">
        <f>SUM(P8:Q29)</f>
        <v>0</v>
      </c>
      <c r="Q30" s="321"/>
      <c r="R30" s="321">
        <f>SUM(R8:S29)</f>
        <v>0</v>
      </c>
      <c r="S30" s="322"/>
      <c r="T30" s="323">
        <f>SUM(T8:U29)</f>
        <v>0</v>
      </c>
      <c r="U30" s="323"/>
      <c r="V30" s="40"/>
      <c r="W30" s="40"/>
    </row>
    <row r="31" ht="9.75" customHeight="1"/>
    <row r="32" spans="20:23" ht="27" customHeight="1">
      <c r="T32" s="35">
        <v>1</v>
      </c>
      <c r="U32" s="38" t="s">
        <v>79</v>
      </c>
      <c r="V32" s="35">
        <v>1</v>
      </c>
      <c r="W32" s="38" t="s">
        <v>80</v>
      </c>
    </row>
  </sheetData>
  <sheetProtection sheet="1" objects="1" scenarios="1"/>
  <mergeCells count="244">
    <mergeCell ref="M2:P2"/>
    <mergeCell ref="M3:P3"/>
    <mergeCell ref="J7:K7"/>
    <mergeCell ref="A3:D3"/>
    <mergeCell ref="A2:D2"/>
    <mergeCell ref="E2:F2"/>
    <mergeCell ref="G2:H2"/>
    <mergeCell ref="I3:L3"/>
    <mergeCell ref="E3:H3"/>
    <mergeCell ref="I2:L2"/>
    <mergeCell ref="A4:D4"/>
    <mergeCell ref="A6:A7"/>
    <mergeCell ref="B6:B7"/>
    <mergeCell ref="F7:G7"/>
    <mergeCell ref="F6:K6"/>
    <mergeCell ref="H7:I7"/>
    <mergeCell ref="E4:H4"/>
    <mergeCell ref="I4:L4"/>
    <mergeCell ref="C6:E7"/>
    <mergeCell ref="L6:O6"/>
    <mergeCell ref="F8:G8"/>
    <mergeCell ref="H8:I8"/>
    <mergeCell ref="J8:K8"/>
    <mergeCell ref="C8:E8"/>
    <mergeCell ref="L8:M8"/>
    <mergeCell ref="N8:O8"/>
    <mergeCell ref="P6:S6"/>
    <mergeCell ref="P7:Q7"/>
    <mergeCell ref="R7:S7"/>
    <mergeCell ref="P8:Q8"/>
    <mergeCell ref="R8:S8"/>
    <mergeCell ref="L7:M7"/>
    <mergeCell ref="N7:O7"/>
    <mergeCell ref="T6:U7"/>
    <mergeCell ref="T8:U8"/>
    <mergeCell ref="V6:V7"/>
    <mergeCell ref="R1:W1"/>
    <mergeCell ref="T2:U2"/>
    <mergeCell ref="V2:W2"/>
    <mergeCell ref="T3:W4"/>
    <mergeCell ref="W6:W7"/>
    <mergeCell ref="Q2:S2"/>
    <mergeCell ref="Q3:S4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P18:Q18"/>
    <mergeCell ref="C17:E17"/>
    <mergeCell ref="F17:G17"/>
    <mergeCell ref="H17:I17"/>
    <mergeCell ref="J17:K17"/>
    <mergeCell ref="L17:M17"/>
    <mergeCell ref="N17:O17"/>
    <mergeCell ref="T19:U19"/>
    <mergeCell ref="P17:Q17"/>
    <mergeCell ref="R17:S17"/>
    <mergeCell ref="T17:U17"/>
    <mergeCell ref="C18:E18"/>
    <mergeCell ref="F18:G18"/>
    <mergeCell ref="H18:I18"/>
    <mergeCell ref="J18:K18"/>
    <mergeCell ref="L18:M18"/>
    <mergeCell ref="N18:O18"/>
    <mergeCell ref="N20:O20"/>
    <mergeCell ref="P25:Q25"/>
    <mergeCell ref="R25:S25"/>
    <mergeCell ref="C25:E25"/>
    <mergeCell ref="P19:Q19"/>
    <mergeCell ref="R19:S19"/>
    <mergeCell ref="C19:E19"/>
    <mergeCell ref="F19:G19"/>
    <mergeCell ref="H19:I19"/>
    <mergeCell ref="J19:K19"/>
    <mergeCell ref="R26:S26"/>
    <mergeCell ref="L25:M25"/>
    <mergeCell ref="N25:O25"/>
    <mergeCell ref="J27:K27"/>
    <mergeCell ref="T25:U25"/>
    <mergeCell ref="C20:E20"/>
    <mergeCell ref="F20:G20"/>
    <mergeCell ref="H20:I20"/>
    <mergeCell ref="J20:K20"/>
    <mergeCell ref="L20:M20"/>
    <mergeCell ref="F25:G25"/>
    <mergeCell ref="H25:I25"/>
    <mergeCell ref="J25:K25"/>
    <mergeCell ref="L27:M27"/>
    <mergeCell ref="P26:Q26"/>
    <mergeCell ref="P27:Q27"/>
    <mergeCell ref="C26:E26"/>
    <mergeCell ref="F26:G26"/>
    <mergeCell ref="H26:I26"/>
    <mergeCell ref="J26:K26"/>
    <mergeCell ref="T28:U28"/>
    <mergeCell ref="T26:U26"/>
    <mergeCell ref="R27:S27"/>
    <mergeCell ref="C27:E27"/>
    <mergeCell ref="F27:G27"/>
    <mergeCell ref="H27:I27"/>
    <mergeCell ref="R30:S30"/>
    <mergeCell ref="T30:U30"/>
    <mergeCell ref="T27:U27"/>
    <mergeCell ref="R29:S29"/>
    <mergeCell ref="C29:E29"/>
    <mergeCell ref="F29:G29"/>
    <mergeCell ref="H29:I29"/>
    <mergeCell ref="J29:K29"/>
    <mergeCell ref="R28:S28"/>
    <mergeCell ref="C28:E28"/>
    <mergeCell ref="P23:Q23"/>
    <mergeCell ref="N19:O19"/>
    <mergeCell ref="J28:K28"/>
    <mergeCell ref="T29:U29"/>
    <mergeCell ref="F30:G30"/>
    <mergeCell ref="H30:I30"/>
    <mergeCell ref="J30:K30"/>
    <mergeCell ref="L30:M30"/>
    <mergeCell ref="N30:O30"/>
    <mergeCell ref="P30:Q30"/>
    <mergeCell ref="L24:M24"/>
    <mergeCell ref="L29:M29"/>
    <mergeCell ref="F23:G23"/>
    <mergeCell ref="H23:I23"/>
    <mergeCell ref="A1:F1"/>
    <mergeCell ref="G1:Q1"/>
    <mergeCell ref="J23:K23"/>
    <mergeCell ref="L23:M23"/>
    <mergeCell ref="N23:O23"/>
    <mergeCell ref="L19:M19"/>
    <mergeCell ref="A30:E30"/>
    <mergeCell ref="L28:M28"/>
    <mergeCell ref="N28:O28"/>
    <mergeCell ref="P28:Q28"/>
    <mergeCell ref="L26:M26"/>
    <mergeCell ref="N26:O26"/>
    <mergeCell ref="N29:O29"/>
    <mergeCell ref="N27:O27"/>
    <mergeCell ref="F28:G28"/>
    <mergeCell ref="H28:I28"/>
    <mergeCell ref="N24:O24"/>
    <mergeCell ref="P24:Q24"/>
    <mergeCell ref="C23:E23"/>
    <mergeCell ref="T23:U23"/>
    <mergeCell ref="P29:Q29"/>
    <mergeCell ref="C24:E24"/>
    <mergeCell ref="F24:G24"/>
    <mergeCell ref="H24:I24"/>
    <mergeCell ref="J24:K24"/>
    <mergeCell ref="R24:S24"/>
    <mergeCell ref="T24:U24"/>
    <mergeCell ref="C21:E21"/>
    <mergeCell ref="F21:G21"/>
    <mergeCell ref="H21:I21"/>
    <mergeCell ref="J21:K21"/>
    <mergeCell ref="L21:M21"/>
    <mergeCell ref="N21:O21"/>
    <mergeCell ref="C22:E22"/>
    <mergeCell ref="R23:S23"/>
    <mergeCell ref="F22:G22"/>
    <mergeCell ref="H22:I22"/>
    <mergeCell ref="J22:K22"/>
    <mergeCell ref="L22:M22"/>
    <mergeCell ref="N22:O22"/>
    <mergeCell ref="P22:Q22"/>
    <mergeCell ref="R22:S22"/>
    <mergeCell ref="T22:U22"/>
    <mergeCell ref="P21:Q21"/>
    <mergeCell ref="R21:S21"/>
    <mergeCell ref="N4:P4"/>
    <mergeCell ref="T21:U21"/>
    <mergeCell ref="R20:S20"/>
    <mergeCell ref="T20:U20"/>
    <mergeCell ref="R18:S18"/>
    <mergeCell ref="T18:U18"/>
    <mergeCell ref="P20:Q20"/>
  </mergeCells>
  <conditionalFormatting sqref="P8:Q29 J8:K29">
    <cfRule type="cellIs" priority="1" dxfId="9" operator="equal" stopIfTrue="1">
      <formula>0</formula>
    </cfRule>
  </conditionalFormatting>
  <dataValidations count="2">
    <dataValidation allowBlank="1" showInputMessage="1" showErrorMessage="1" imeMode="hiragana" sqref="V1:W1 M1:P2 V3:W4 Q1:U4 G1:H1 F5:S7 E4:E5 CA1:IV65536 A2:A7 T5:U6 B2:D29 T33:T65536 V33:V65536 E2:F2 V31 A31:S65536 U31:U65536 T31 V5:Z30 X1:Z4 I1:L4 W31:Z65536"/>
    <dataValidation allowBlank="1" showInputMessage="1" showErrorMessage="1" imeMode="off" sqref="M3:P3 V2:W2 E3:H3 G2:H2 A8:A30 A1:F1 T32 V32 M4 F8:U30 AA1:BZ65536"/>
  </dataValidations>
  <printOptions horizontalCentered="1"/>
  <pageMargins left="0.4330708661417323" right="0.35433070866141736" top="0.53" bottom="0.61" header="0.31" footer="0.25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SFUKUSHI</cp:lastModifiedBy>
  <cp:lastPrinted>2016-05-31T00:47:09Z</cp:lastPrinted>
  <dcterms:created xsi:type="dcterms:W3CDTF">1997-01-08T22:48:59Z</dcterms:created>
  <dcterms:modified xsi:type="dcterms:W3CDTF">2017-01-25T00:11:11Z</dcterms:modified>
  <cp:category/>
  <cp:version/>
  <cp:contentType/>
  <cp:contentStatus/>
</cp:coreProperties>
</file>